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7E46022B-BF22-4B83-AE48-37A4ACD7BFEC}" xr6:coauthVersionLast="45" xr6:coauthVersionMax="45" xr10:uidLastSave="{2FF51317-5801-4C79-AC7B-3DCD49061838}"/>
  <bookViews>
    <workbookView xWindow="-98" yWindow="-98" windowWidth="20715" windowHeight="13276" tabRatio="807" xr2:uid="{00000000-000D-0000-FFFF-FFFF00000000}"/>
  </bookViews>
  <sheets>
    <sheet name="キャッシュコンバージョンサイクル" sheetId="37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37" l="1"/>
  <c r="H29" i="37"/>
  <c r="H30" i="37" s="1"/>
  <c r="H31" i="37" s="1"/>
  <c r="I29" i="37"/>
  <c r="J29" i="37"/>
  <c r="J30" i="37" s="1"/>
  <c r="J31" i="37" s="1"/>
  <c r="F29" i="37"/>
  <c r="F30" i="37" s="1"/>
  <c r="F31" i="37" s="1"/>
  <c r="G30" i="37"/>
  <c r="I30" i="37"/>
  <c r="G31" i="37"/>
  <c r="I31" i="37"/>
  <c r="F25" i="37"/>
  <c r="F28" i="37"/>
  <c r="F24" i="37"/>
  <c r="G24" i="37"/>
  <c r="H24" i="37"/>
  <c r="I24" i="37"/>
  <c r="J24" i="37"/>
  <c r="F27" i="37"/>
  <c r="F26" i="37"/>
  <c r="J27" i="37"/>
  <c r="I27" i="37"/>
  <c r="I28" i="37" s="1"/>
  <c r="H27" i="37"/>
  <c r="G27" i="37"/>
  <c r="J26" i="37"/>
  <c r="I26" i="37"/>
  <c r="H26" i="37"/>
  <c r="G26" i="37"/>
  <c r="E26" i="37"/>
  <c r="D26" i="37"/>
  <c r="J23" i="37"/>
  <c r="I23" i="37"/>
  <c r="H23" i="37"/>
  <c r="G23" i="37"/>
  <c r="G25" i="37" s="1"/>
  <c r="F23" i="37"/>
  <c r="E23" i="37"/>
  <c r="D23" i="37"/>
  <c r="J22" i="37"/>
  <c r="I22" i="37"/>
  <c r="H22" i="37"/>
  <c r="G22" i="37"/>
  <c r="F22" i="37"/>
  <c r="E22" i="37"/>
  <c r="B20" i="37"/>
  <c r="B33" i="37" s="1"/>
  <c r="J25" i="37" l="1"/>
  <c r="I25" i="37"/>
  <c r="H25" i="37"/>
  <c r="H28" i="37"/>
  <c r="J28" i="37"/>
  <c r="G28" i="37"/>
</calcChain>
</file>

<file path=xl/sharedStrings.xml><?xml version="1.0" encoding="utf-8"?>
<sst xmlns="http://schemas.openxmlformats.org/spreadsheetml/2006/main" count="39" uniqueCount="33">
  <si>
    <t>売上原価</t>
    <rPh sb="0" eb="2">
      <t>ウリアゲ</t>
    </rPh>
    <rPh sb="2" eb="4">
      <t>ゲンカ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</si>
  <si>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</si>
  <si>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</si>
  <si>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</si>
  <si>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</si>
  <si>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</si>
  <si>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</si>
  <si>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</si>
  <si>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</si>
  <si>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</si>
  <si>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</si>
  <si>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</si>
  <si>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</si>
  <si>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</si>
  <si>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</si>
  <si>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</si>
  <si>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</si>
  <si>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純売上債権</t>
    <rPh sb="0" eb="1">
      <t>ジュン</t>
    </rPh>
    <rPh sb="1" eb="3">
      <t>ウリアゲ</t>
    </rPh>
    <rPh sb="3" eb="5">
      <t>サイケン</t>
    </rPh>
    <phoneticPr fontId="1"/>
  </si>
  <si>
    <t>総売上債権(平残)</t>
    <rPh sb="6" eb="8">
      <t>ヘイザン</t>
    </rPh>
    <phoneticPr fontId="1"/>
  </si>
  <si>
    <t>製商品売上高</t>
    <rPh sb="1" eb="3">
      <t>ショウヒン</t>
    </rPh>
    <phoneticPr fontId="1"/>
  </si>
  <si>
    <t>日</t>
    <rPh sb="0" eb="1">
      <t>ニチ</t>
    </rPh>
    <phoneticPr fontId="1"/>
  </si>
  <si>
    <t>回転期間</t>
    <rPh sb="0" eb="2">
      <t>カイテン</t>
    </rPh>
    <rPh sb="2" eb="4">
      <t>キカン</t>
    </rPh>
    <phoneticPr fontId="1"/>
  </si>
  <si>
    <t>売上債権回転日数</t>
    <rPh sb="0" eb="4">
      <t>ウリアゲサイケン</t>
    </rPh>
    <rPh sb="4" eb="6">
      <t>カイテン</t>
    </rPh>
    <rPh sb="6" eb="8">
      <t>ニッスウ</t>
    </rPh>
    <phoneticPr fontId="1"/>
  </si>
  <si>
    <t>※売上原価はPLから、製商品にかかる分のみを抽出</t>
    <rPh sb="1" eb="3">
      <t>ウリアゲ</t>
    </rPh>
    <rPh sb="3" eb="5">
      <t>ゲンカ</t>
    </rPh>
    <rPh sb="11" eb="12">
      <t>セイ</t>
    </rPh>
    <rPh sb="12" eb="14">
      <t>ショウヒン</t>
    </rPh>
    <rPh sb="18" eb="19">
      <t>ブン</t>
    </rPh>
    <rPh sb="22" eb="24">
      <t>チュウシュツ</t>
    </rPh>
    <phoneticPr fontId="1"/>
  </si>
  <si>
    <t>棚卸資産(平残)</t>
    <rPh sb="0" eb="4">
      <t>タナオロシシサン</t>
    </rPh>
    <rPh sb="5" eb="7">
      <t>ヘイザン</t>
    </rPh>
    <phoneticPr fontId="1"/>
  </si>
  <si>
    <t>棚卸資産</t>
    <rPh sb="0" eb="4">
      <t>タナオロシシサン</t>
    </rPh>
    <phoneticPr fontId="1"/>
  </si>
  <si>
    <t>棚卸資産回転日数</t>
    <rPh sb="0" eb="4">
      <t>タナオロシシサン</t>
    </rPh>
    <rPh sb="4" eb="6">
      <t>カイテン</t>
    </rPh>
    <rPh sb="6" eb="8">
      <t>ニッスウ</t>
    </rPh>
    <phoneticPr fontId="1"/>
  </si>
  <si>
    <t>仕入債務</t>
    <rPh sb="0" eb="4">
      <t>シイレサイム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</si>
  <si>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</si>
  <si>
    <t>仕入債務(平残)</t>
    <rPh sb="0" eb="4">
      <t>シイレサイム</t>
    </rPh>
    <rPh sb="5" eb="7">
      <t>ヘイザン</t>
    </rPh>
    <phoneticPr fontId="1"/>
  </si>
  <si>
    <t>仕入債務回転日数</t>
    <rPh sb="0" eb="4">
      <t>シイレサイム</t>
    </rPh>
    <rPh sb="4" eb="6">
      <t>カイテン</t>
    </rPh>
    <rPh sb="6" eb="8">
      <t>ニッスウ</t>
    </rPh>
    <phoneticPr fontId="1"/>
  </si>
  <si>
    <t>CCC</t>
    <phoneticPr fontId="1"/>
  </si>
  <si>
    <t>キャッシュコンバージョンサイクル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</si>
</sst>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4" borderId="0" xfId="0" applyFill="1"/>
    <xf numFmtId="0" fontId="3" fillId="4" borderId="0" xfId="0" applyFont="1" applyFill="1"/>
    <xf numFmtId="38" fontId="0" fillId="0" borderId="0" xfId="1" applyFont="1" applyAlignment="1"/>
    <xf numFmtId="178" fontId="4" fillId="5" borderId="2" xfId="0" applyNumberFormat="1" applyFont="1" applyFill="1" applyBorder="1"/>
    <xf numFmtId="178" fontId="4" fillId="5" borderId="3" xfId="0" applyNumberFormat="1" applyFont="1" applyFill="1" applyBorder="1"/>
    <xf numFmtId="178" fontId="4" fillId="5" borderId="4" xfId="0" applyNumberFormat="1" applyFont="1" applyFill="1" applyBorder="1"/>
    <xf numFmtId="3" fontId="5" fillId="5" borderId="5" xfId="1" applyNumberFormat="1" applyFont="1" applyFill="1" applyBorder="1" applyAlignment="1"/>
    <xf numFmtId="3" fontId="5" fillId="5" borderId="1" xfId="1" applyNumberFormat="1" applyFont="1" applyFill="1" applyBorder="1" applyAlignment="1"/>
    <xf numFmtId="3" fontId="5" fillId="5" borderId="6" xfId="1" applyNumberFormat="1" applyFont="1" applyFill="1" applyBorder="1" applyAlignment="1"/>
    <xf numFmtId="178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4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5" borderId="10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2" borderId="9" xfId="0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0" fillId="0" borderId="11" xfId="0" applyBorder="1" applyAlignment="1">
      <alignment horizontal="right"/>
    </xf>
    <xf numFmtId="3" fontId="0" fillId="0" borderId="11" xfId="0" applyNumberFormat="1" applyBorder="1"/>
    <xf numFmtId="0" fontId="0" fillId="2" borderId="9" xfId="0" applyFont="1" applyFill="1" applyBorder="1" applyAlignment="1">
      <alignment horizontal="right"/>
    </xf>
    <xf numFmtId="4" fontId="0" fillId="2" borderId="9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4" fontId="0" fillId="2" borderId="0" xfId="0" applyNumberFormat="1" applyFill="1" applyBorder="1"/>
    <xf numFmtId="0" fontId="0" fillId="3" borderId="12" xfId="0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4" fontId="0" fillId="3" borderId="12" xfId="0" applyNumberFormat="1" applyFill="1" applyBorder="1"/>
    <xf numFmtId="3" fontId="5" fillId="5" borderId="13" xfId="1" applyNumberFormat="1" applyFont="1" applyFill="1" applyBorder="1" applyAlignment="1"/>
    <xf numFmtId="3" fontId="5" fillId="5" borderId="14" xfId="1" applyNumberFormat="1" applyFont="1" applyFill="1" applyBorder="1" applyAlignment="1"/>
    <xf numFmtId="3" fontId="5" fillId="5" borderId="14" xfId="1" applyNumberFormat="1" applyFont="1" applyFill="1" applyBorder="1" applyAlignment="1">
      <alignment wrapText="1"/>
    </xf>
    <xf numFmtId="3" fontId="5" fillId="5" borderId="15" xfId="1" applyNumberFormat="1" applyFont="1" applyFill="1" applyBorder="1" applyAlignment="1"/>
    <xf numFmtId="3" fontId="5" fillId="5" borderId="1" xfId="1" applyNumberFormat="1" applyFont="1" applyFill="1" applyBorder="1" applyAlignment="1">
      <alignment wrapText="1"/>
    </xf>
    <xf numFmtId="40" fontId="0" fillId="2" borderId="9" xfId="1" applyNumberFormat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キャッシュコンバージョンサイクル（</a:t>
            </a:r>
            <a:r>
              <a:rPr lang="en-US" altLang="ja-JP" b="1"/>
              <a:t>CCC</a:t>
            </a:r>
            <a:r>
              <a:rPr lang="ja-JP" altLang="en-US" b="1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877046783625745E-2"/>
          <c:y val="0.13920611111111109"/>
          <c:w val="0.80532865497076023"/>
          <c:h val="0.642637499999999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キャッシュコンバージョンサイクル!$D$23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キャッシュコンバージョンサイクル!$E$23:$J$23</c15:sqref>
                  </c15:fullRef>
                </c:ext>
              </c:extLst>
              <c:f>キャッシュコンバージョンサイクル!$F$23:$J$23</c:f>
              <c:numCache>
                <c:formatCode>#,##0</c:formatCode>
                <c:ptCount val="5"/>
                <c:pt idx="0">
                  <c:v>214560.86</c:v>
                </c:pt>
                <c:pt idx="1">
                  <c:v>215430.35</c:v>
                </c:pt>
                <c:pt idx="2">
                  <c:v>226004.74</c:v>
                </c:pt>
                <c:pt idx="3">
                  <c:v>233894.95</c:v>
                </c:pt>
                <c:pt idx="4">
                  <c:v>231427.44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E-4B3C-A931-6F5722AAF9CC}"/>
            </c:ext>
          </c:extLst>
        </c:ser>
        <c:ser>
          <c:idx val="4"/>
          <c:order val="1"/>
          <c:tx>
            <c:strRef>
              <c:f>キャッシュコンバージョンサイクル!$D$24</c:f>
              <c:strCache>
                <c:ptCount val="1"/>
                <c:pt idx="0">
                  <c:v>棚卸資産(平残)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キャッシュコンバージョンサイクル!$E$24:$J$24</c15:sqref>
                  </c15:fullRef>
                </c:ext>
              </c:extLst>
              <c:f>キャッシュコンバージョンサイクル!$F$24:$J$24</c:f>
              <c:numCache>
                <c:formatCode>#,##0</c:formatCode>
                <c:ptCount val="5"/>
                <c:pt idx="0">
                  <c:v>20995.645</c:v>
                </c:pt>
                <c:pt idx="1">
                  <c:v>22250.639999999999</c:v>
                </c:pt>
                <c:pt idx="2">
                  <c:v>24642.03</c:v>
                </c:pt>
                <c:pt idx="3">
                  <c:v>25980.924999999999</c:v>
                </c:pt>
                <c:pt idx="4">
                  <c:v>25456.57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E-4B3C-A931-6F5722AAF9CC}"/>
            </c:ext>
          </c:extLst>
        </c:ser>
        <c:ser>
          <c:idx val="2"/>
          <c:order val="3"/>
          <c:tx>
            <c:strRef>
              <c:f>キャッシュコンバージョンサイクル!$D$26</c:f>
              <c:strCache>
                <c:ptCount val="1"/>
                <c:pt idx="0">
                  <c:v>製商品売上高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キャッシュコンバージョンサイクル!$E$26:$J$26</c15:sqref>
                  </c15:fullRef>
                </c:ext>
              </c:extLst>
              <c:f>キャッシュコンバージョンサイクル!$F$26:$J$26</c:f>
              <c:numCache>
                <c:formatCode>#,##0</c:formatCode>
                <c:ptCount val="5"/>
                <c:pt idx="0">
                  <c:v>265491.11</c:v>
                </c:pt>
                <c:pt idx="1">
                  <c:v>258134.96</c:v>
                </c:pt>
                <c:pt idx="2">
                  <c:v>274202.76</c:v>
                </c:pt>
                <c:pt idx="3">
                  <c:v>281053.38</c:v>
                </c:pt>
                <c:pt idx="4">
                  <c:v>277597.49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AE-4B3C-A931-6F5722AAF9CC}"/>
            </c:ext>
          </c:extLst>
        </c:ser>
        <c:ser>
          <c:idx val="5"/>
          <c:order val="4"/>
          <c:tx>
            <c:strRef>
              <c:f>キャッシュコンバージョンサイクル!$D$27</c:f>
              <c:strCache>
                <c:ptCount val="1"/>
                <c:pt idx="0">
                  <c:v>総売上債権(平残)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キャッシュコンバージョンサイクル!$E$27:$J$27</c15:sqref>
                  </c15:fullRef>
                </c:ext>
              </c:extLst>
              <c:f>キャッシュコンバージョンサイクル!$F$27:$J$27</c:f>
              <c:numCache>
                <c:formatCode>#,##0</c:formatCode>
                <c:ptCount val="5"/>
                <c:pt idx="0">
                  <c:v>21168.134999999998</c:v>
                </c:pt>
                <c:pt idx="1">
                  <c:v>21250.83</c:v>
                </c:pt>
                <c:pt idx="2">
                  <c:v>22057.674999999999</c:v>
                </c:pt>
                <c:pt idx="3">
                  <c:v>23172.955000000002</c:v>
                </c:pt>
                <c:pt idx="4">
                  <c:v>22539.71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0AE-4B3C-A931-6F5722AAF9CC}"/>
            </c:ext>
          </c:extLst>
        </c:ser>
        <c:ser>
          <c:idx val="6"/>
          <c:order val="6"/>
          <c:tx>
            <c:strRef>
              <c:f>キャッシュコンバージョンサイクル!$D$29</c:f>
              <c:strCache>
                <c:ptCount val="1"/>
                <c:pt idx="0">
                  <c:v>仕入債務(平残)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キャッシュコンバージョンサイクル!$E$29:$J$29</c15:sqref>
                  </c15:fullRef>
                </c:ext>
              </c:extLst>
              <c:f>キャッシュコンバージョンサイクル!$F$29:$J$29</c:f>
              <c:numCache>
                <c:formatCode>#,##0</c:formatCode>
                <c:ptCount val="5"/>
                <c:pt idx="0">
                  <c:v>-24000.514999999999</c:v>
                </c:pt>
                <c:pt idx="1">
                  <c:v>-24779.485000000001</c:v>
                </c:pt>
                <c:pt idx="2">
                  <c:v>-25765.195</c:v>
                </c:pt>
                <c:pt idx="3">
                  <c:v>-26163.205000000002</c:v>
                </c:pt>
                <c:pt idx="4">
                  <c:v>-25400.82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0AE-4B3C-A931-6F5722AA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7477168"/>
        <c:axId val="760950944"/>
      </c:barChart>
      <c:lineChart>
        <c:grouping val="standard"/>
        <c:varyColors val="0"/>
        <c:ser>
          <c:idx val="0"/>
          <c:order val="2"/>
          <c:tx>
            <c:strRef>
              <c:f>キャッシュコンバージョンサイクル!$D$25</c:f>
              <c:strCache>
                <c:ptCount val="1"/>
                <c:pt idx="0">
                  <c:v>棚卸資産回転日数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039567785653453E-17"/>
                  <c:y val="-4.5861111111111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8079135571306906E-17"/>
                  <c:y val="-4.586111111111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134502923976609E-3"/>
                  <c:y val="-3.880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567251461989666E-3"/>
                  <c:y val="-3.175000000000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567251461988304E-3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キャッシュコンバージョンサイクル!$E$25:$J$25</c15:sqref>
                  </c15:fullRef>
                </c:ext>
              </c:extLst>
              <c:f>キャッシュコンバージョンサイクル!$F$25:$J$25</c:f>
              <c:numCache>
                <c:formatCode>#,##0.00</c:formatCode>
                <c:ptCount val="5"/>
                <c:pt idx="0">
                  <c:v>35.716721237042023</c:v>
                </c:pt>
                <c:pt idx="1">
                  <c:v>37.698883188928576</c:v>
                </c:pt>
                <c:pt idx="2">
                  <c:v>39.79713412205426</c:v>
                </c:pt>
                <c:pt idx="3">
                  <c:v>40.544003301482135</c:v>
                </c:pt>
                <c:pt idx="4">
                  <c:v>40.149292797777129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AE-4B3C-A931-6F5722AAF9CC}"/>
            </c:ext>
          </c:extLst>
        </c:ser>
        <c:ser>
          <c:idx val="1"/>
          <c:order val="5"/>
          <c:tx>
            <c:strRef>
              <c:f>キャッシュコンバージョンサイクル!$D$28</c:f>
              <c:strCache>
                <c:ptCount val="1"/>
                <c:pt idx="0">
                  <c:v>売上債権回転日数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039567785653453E-17"/>
                  <c:y val="-2.4694444444444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8079135571306906E-17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567251461988304E-3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997076023391813E-2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134502923976609E-3"/>
                  <c:y val="-1.7638888888888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キャッシュコンバージョンサイクル!$E$28:$J$28</c15:sqref>
                  </c15:fullRef>
                </c:ext>
              </c:extLst>
              <c:f>キャッシュコンバージョンサイクル!$F$28:$J$28</c:f>
              <c:numCache>
                <c:formatCode>#,##0.00</c:formatCode>
                <c:ptCount val="5"/>
                <c:pt idx="0">
                  <c:v>29.102176999448304</c:v>
                </c:pt>
                <c:pt idx="1">
                  <c:v>30.048440358485347</c:v>
                </c:pt>
                <c:pt idx="2">
                  <c:v>29.361671541891116</c:v>
                </c:pt>
                <c:pt idx="3">
                  <c:v>30.094384828248643</c:v>
                </c:pt>
                <c:pt idx="4">
                  <c:v>29.636414039622622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E-4B3C-A931-6F5722AAF9CC}"/>
            </c:ext>
          </c:extLst>
        </c:ser>
        <c:ser>
          <c:idx val="7"/>
          <c:order val="7"/>
          <c:tx>
            <c:strRef>
              <c:f>キャッシュコンバージョンサイクル!$D$30</c:f>
              <c:strCache>
                <c:ptCount val="1"/>
                <c:pt idx="0">
                  <c:v>仕入債務回転日数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997076023391813E-2"/>
                  <c:y val="2.4694444444444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AE-4B3C-A931-6F5722AAF9CC}"/>
                </c:ext>
              </c:extLst>
            </c:dLbl>
            <c:dLbl>
              <c:idx val="1"/>
              <c:layout>
                <c:manualLayout>
                  <c:x val="-5.5701754385964908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AE-4B3C-A931-6F5722AAF9CC}"/>
                </c:ext>
              </c:extLst>
            </c:dLbl>
            <c:dLbl>
              <c:idx val="2"/>
              <c:layout>
                <c:manualLayout>
                  <c:x val="-3.7134502923976609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AE-4B3C-A931-6F5722AAF9CC}"/>
                </c:ext>
              </c:extLst>
            </c:dLbl>
            <c:dLbl>
              <c:idx val="3"/>
              <c:layout>
                <c:manualLayout>
                  <c:x val="-7.4269005847953217E-3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0AE-4B3C-A931-6F5722AAF9CC}"/>
                </c:ext>
              </c:extLst>
            </c:dLbl>
            <c:dLbl>
              <c:idx val="4"/>
              <c:layout>
                <c:manualLayout>
                  <c:x val="-1.8567251461988304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AE-4B3C-A931-6F5722AAF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キャッシュコンバージョンサイクル!$E$30:$J$30</c15:sqref>
                  </c15:fullRef>
                </c:ext>
              </c:extLst>
              <c:f>キャッシュコンバージョンサイクル!$F$30:$J$30</c:f>
              <c:numCache>
                <c:formatCode>#,##0.00_);[Red]\(#,##0.00\)</c:formatCode>
                <c:ptCount val="5"/>
                <c:pt idx="0">
                  <c:v>-40.828452938713987</c:v>
                </c:pt>
                <c:pt idx="1">
                  <c:v>-41.983462520485155</c:v>
                </c:pt>
                <c:pt idx="2">
                  <c:v>-41.611057250392186</c:v>
                </c:pt>
                <c:pt idx="3">
                  <c:v>-40.828456642608145</c:v>
                </c:pt>
                <c:pt idx="4">
                  <c:v>-40.061365670380312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0AE-4B3C-A931-6F5722AAF9CC}"/>
            </c:ext>
          </c:extLst>
        </c:ser>
        <c:ser>
          <c:idx val="8"/>
          <c:order val="8"/>
          <c:tx>
            <c:strRef>
              <c:f>キャッシュコンバージョンサイクル!$D$31</c:f>
              <c:strCache>
                <c:ptCount val="1"/>
                <c:pt idx="0">
                  <c:v>CCC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2836257309941855E-3"/>
                  <c:y val="3.527777777777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710526315789405E-2"/>
                  <c:y val="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140350877192914E-2"/>
                  <c:y val="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4269005847953217E-3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269005847953217E-3"/>
                  <c:y val="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キャッシュコンバージョンサイクル!$E$22:$J$22</c15:sqref>
                  </c15:fullRef>
                </c:ext>
              </c:extLst>
              <c:f>キャッシュコンバージョンサイクル!$F$22:$J$22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キャッシュコンバージョンサイクル!$E$31:$J$31</c15:sqref>
                  </c15:fullRef>
                </c:ext>
              </c:extLst>
              <c:f>キャッシュコンバージョンサイクル!$F$31:$J$31</c:f>
              <c:numCache>
                <c:formatCode>#,##0.00</c:formatCode>
                <c:ptCount val="5"/>
                <c:pt idx="0">
                  <c:v>23.99044529777634</c:v>
                </c:pt>
                <c:pt idx="1">
                  <c:v>25.763861026928772</c:v>
                </c:pt>
                <c:pt idx="2">
                  <c:v>27.547748413553187</c:v>
                </c:pt>
                <c:pt idx="3">
                  <c:v>29.809931487122626</c:v>
                </c:pt>
                <c:pt idx="4">
                  <c:v>29.724341167019432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0AE-4B3C-A931-6F5722AA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55"/>
          <c:min val="-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（回転日数）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5"/>
      </c:valAx>
      <c:valAx>
        <c:axId val="76095094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230994152046772"/>
              <c:y val="3.98197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477168"/>
        <c:crosses val="max"/>
        <c:crossBetween val="between"/>
        <c:majorUnit val="50000"/>
      </c:valAx>
      <c:catAx>
        <c:axId val="16774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681286549707598E-2"/>
          <c:y val="0.87424888888888885"/>
          <c:w val="0.98035087719298242"/>
          <c:h val="0.12575111111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64292</xdr:colOff>
      <xdr:row>33</xdr:row>
      <xdr:rowOff>71436</xdr:rowOff>
    </xdr:from>
    <xdr:to>
      <xdr:col>10</xdr:col>
      <xdr:colOff>355855</xdr:colOff>
      <xdr:row>51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778A89-BB0F-427C-AD2F-2882D8648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24CA1-BFD7-48DB-8BD2-0910814E06C7}">
  <dimension ref="A1:M80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1</v>
      </c>
    </row>
    <row r="2" spans="1:12" s="1" customFormat="1" ht="15" x14ac:dyDescent="0.45">
      <c r="A2" s="1" t="s">
        <v>32</v>
      </c>
    </row>
    <row r="3" spans="1:12" s="1" customFormat="1" ht="15" x14ac:dyDescent="0.45">
      <c r="A3" s="1" t="s">
        <v>14</v>
      </c>
    </row>
    <row r="4" spans="1:12" s="1" customFormat="1" ht="15" x14ac:dyDescent="0.45">
      <c r="A4" s="1" t="s">
        <v>6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5</v>
      </c>
      <c r="D9" t="s">
        <v>15</v>
      </c>
      <c r="E9" s="4" t="s">
        <v>9</v>
      </c>
      <c r="F9" s="5" t="s">
        <v>10</v>
      </c>
      <c r="G9" s="5" t="s">
        <v>11</v>
      </c>
      <c r="H9" s="5" t="s">
        <v>12</v>
      </c>
      <c r="I9" s="5" t="s">
        <v>8</v>
      </c>
      <c r="J9" s="6" t="s">
        <v>7</v>
      </c>
    </row>
    <row r="10" spans="1:12" ht="16.05" customHeight="1" x14ac:dyDescent="0.45">
      <c r="C10" t="s">
        <v>19</v>
      </c>
      <c r="D10" t="s">
        <v>6</v>
      </c>
      <c r="E10" s="7">
        <v>25612836</v>
      </c>
      <c r="F10" s="8">
        <v>26549111</v>
      </c>
      <c r="G10" s="8">
        <v>25813496</v>
      </c>
      <c r="H10" s="8">
        <v>27420276</v>
      </c>
      <c r="I10" s="8">
        <v>28105338</v>
      </c>
      <c r="J10" s="9">
        <v>27759749</v>
      </c>
    </row>
    <row r="11" spans="1:12" ht="16.05" customHeight="1" x14ac:dyDescent="0.45">
      <c r="C11" t="s">
        <v>17</v>
      </c>
      <c r="D11" t="s">
        <v>6</v>
      </c>
      <c r="E11" s="7">
        <v>2108660</v>
      </c>
      <c r="F11" s="8">
        <v>2000149</v>
      </c>
      <c r="G11" s="8">
        <v>2115938</v>
      </c>
      <c r="H11" s="8">
        <v>2219562</v>
      </c>
      <c r="I11" s="8">
        <v>2372734</v>
      </c>
      <c r="J11" s="9">
        <v>2094894</v>
      </c>
    </row>
    <row r="12" spans="1:12" ht="16.05" customHeight="1" x14ac:dyDescent="0.45">
      <c r="C12" t="s">
        <v>28</v>
      </c>
      <c r="D12" t="s">
        <v>6</v>
      </c>
      <c r="E12" s="7">
        <v>40849</v>
      </c>
      <c r="F12" s="8">
        <v>83969</v>
      </c>
      <c r="G12" s="8">
        <v>50110</v>
      </c>
      <c r="H12" s="8">
        <v>25925</v>
      </c>
      <c r="I12" s="8">
        <v>16370</v>
      </c>
      <c r="J12" s="9">
        <v>23944</v>
      </c>
    </row>
    <row r="13" spans="1:12" ht="16.05" customHeight="1" x14ac:dyDescent="0.45">
      <c r="C13" t="s">
        <v>0</v>
      </c>
      <c r="D13" t="s">
        <v>6</v>
      </c>
      <c r="E13" s="7">
        <v>20916362</v>
      </c>
      <c r="F13" s="8">
        <v>21456086</v>
      </c>
      <c r="G13" s="8">
        <v>21543035</v>
      </c>
      <c r="H13" s="8">
        <v>22600474</v>
      </c>
      <c r="I13" s="8">
        <v>23389495</v>
      </c>
      <c r="J13" s="9">
        <v>23142744</v>
      </c>
    </row>
    <row r="14" spans="1:12" ht="16.05" customHeight="1" x14ac:dyDescent="0.45">
      <c r="C14" t="s">
        <v>25</v>
      </c>
      <c r="D14" t="s">
        <v>6</v>
      </c>
      <c r="E14" s="7">
        <v>2137618</v>
      </c>
      <c r="F14" s="8">
        <v>2061511</v>
      </c>
      <c r="G14" s="42">
        <v>2388617</v>
      </c>
      <c r="H14" s="8">
        <v>2539789</v>
      </c>
      <c r="I14" s="42">
        <v>2656396</v>
      </c>
      <c r="J14" s="9">
        <v>2434918</v>
      </c>
      <c r="L14" s="3"/>
    </row>
    <row r="15" spans="1:12" ht="16.05" customHeight="1" thickBot="1" x14ac:dyDescent="0.5">
      <c r="C15" t="s">
        <v>27</v>
      </c>
      <c r="D15" t="s">
        <v>6</v>
      </c>
      <c r="E15" s="38">
        <v>2410588</v>
      </c>
      <c r="F15" s="39">
        <v>2389515</v>
      </c>
      <c r="G15" s="40">
        <v>2566382</v>
      </c>
      <c r="H15" s="39">
        <v>2586657</v>
      </c>
      <c r="I15" s="40">
        <v>2645984</v>
      </c>
      <c r="J15" s="41">
        <v>2434180</v>
      </c>
      <c r="L15" s="3"/>
    </row>
    <row r="16" spans="1:12" s="16" customFormat="1" ht="16.05" customHeight="1" thickBot="1" x14ac:dyDescent="0.5">
      <c r="E16" s="19"/>
      <c r="F16" s="19"/>
      <c r="G16" s="24"/>
      <c r="H16" s="25"/>
      <c r="I16" s="26"/>
      <c r="J16" s="19"/>
      <c r="L16" s="20"/>
    </row>
    <row r="17" spans="2:12" s="16" customFormat="1" ht="16.05" customHeight="1" thickBot="1" x14ac:dyDescent="0.5">
      <c r="D17" s="22" t="s">
        <v>16</v>
      </c>
      <c r="E17" s="21">
        <v>100</v>
      </c>
      <c r="F17" s="19"/>
      <c r="G17" s="24"/>
      <c r="H17" s="25"/>
      <c r="I17" s="26"/>
      <c r="J17" s="19"/>
      <c r="L17" s="20"/>
    </row>
    <row r="18" spans="2:12" s="16" customFormat="1" ht="16.05" customHeight="1" thickBot="1" x14ac:dyDescent="0.5">
      <c r="C18" s="16" t="s">
        <v>21</v>
      </c>
      <c r="D18" s="22" t="s">
        <v>20</v>
      </c>
      <c r="E18" s="21">
        <v>365</v>
      </c>
      <c r="F18" s="19"/>
      <c r="G18" s="24"/>
      <c r="H18" s="25"/>
      <c r="I18" s="26"/>
      <c r="J18" s="19"/>
      <c r="L18" s="20"/>
    </row>
    <row r="19" spans="2:12" ht="16.05" customHeight="1" x14ac:dyDescent="0.45">
      <c r="F19" s="17"/>
      <c r="G19" s="17"/>
      <c r="H19" s="17"/>
      <c r="I19" s="27"/>
      <c r="J19" s="17"/>
    </row>
    <row r="20" spans="2:12" ht="16.05" customHeight="1" x14ac:dyDescent="0.45">
      <c r="B20" s="2">
        <f>MAX($B$7:B19)+1</f>
        <v>2</v>
      </c>
      <c r="C20" s="2" t="s">
        <v>3</v>
      </c>
      <c r="D20" s="1"/>
      <c r="E20" s="1"/>
      <c r="F20" s="18"/>
      <c r="G20" s="18"/>
      <c r="H20" s="18"/>
      <c r="I20" s="18"/>
      <c r="J20" s="18"/>
      <c r="K20" s="1"/>
    </row>
    <row r="21" spans="2:12" ht="16.05" customHeight="1" x14ac:dyDescent="0.45">
      <c r="F21" s="17"/>
      <c r="G21" s="17"/>
      <c r="H21" s="17"/>
      <c r="I21" s="17"/>
      <c r="J21" s="17"/>
    </row>
    <row r="22" spans="2:12" ht="16.05" customHeight="1" x14ac:dyDescent="0.45">
      <c r="C22" s="11"/>
      <c r="D22" s="14" t="s">
        <v>13</v>
      </c>
      <c r="E22" s="10" t="str">
        <f t="shared" ref="E22:J22" si="0">E9</f>
        <v>FY14</v>
      </c>
      <c r="F22" s="10" t="str">
        <f t="shared" si="0"/>
        <v>FY15</v>
      </c>
      <c r="G22" s="10" t="str">
        <f t="shared" si="0"/>
        <v>FY16</v>
      </c>
      <c r="H22" s="10" t="str">
        <f t="shared" si="0"/>
        <v>FY17</v>
      </c>
      <c r="I22" s="10" t="str">
        <f t="shared" si="0"/>
        <v>FY18</v>
      </c>
      <c r="J22" s="10" t="str">
        <f t="shared" si="0"/>
        <v>FY19</v>
      </c>
      <c r="K22" s="15"/>
    </row>
    <row r="23" spans="2:12" ht="16.05" customHeight="1" x14ac:dyDescent="0.45">
      <c r="C23" s="28"/>
      <c r="D23" s="28" t="str">
        <f>C13</f>
        <v>売上原価</v>
      </c>
      <c r="E23" s="29">
        <f t="shared" ref="E23:J23" si="1">E13/$E$17</f>
        <v>209163.62</v>
      </c>
      <c r="F23" s="29">
        <f t="shared" si="1"/>
        <v>214560.86</v>
      </c>
      <c r="G23" s="29">
        <f t="shared" si="1"/>
        <v>215430.35</v>
      </c>
      <c r="H23" s="29">
        <f t="shared" si="1"/>
        <v>226004.74</v>
      </c>
      <c r="I23" s="29">
        <f t="shared" si="1"/>
        <v>233894.95</v>
      </c>
      <c r="J23" s="29">
        <f t="shared" si="1"/>
        <v>231427.44</v>
      </c>
      <c r="K23" s="15"/>
    </row>
    <row r="24" spans="2:12" ht="16.05" customHeight="1" x14ac:dyDescent="0.45">
      <c r="C24" s="13"/>
      <c r="D24" s="13" t="s">
        <v>24</v>
      </c>
      <c r="E24" s="12"/>
      <c r="F24" s="12">
        <f>((E14+F14)/2)/$E$17</f>
        <v>20995.645</v>
      </c>
      <c r="G24" s="12">
        <f t="shared" ref="G24:J24" si="2">((F14+G14)/2)/$E$17</f>
        <v>22250.639999999999</v>
      </c>
      <c r="H24" s="12">
        <f t="shared" si="2"/>
        <v>24642.03</v>
      </c>
      <c r="I24" s="12">
        <f t="shared" si="2"/>
        <v>25980.924999999999</v>
      </c>
      <c r="J24" s="12">
        <f t="shared" si="2"/>
        <v>25456.57</v>
      </c>
      <c r="K24" s="15"/>
    </row>
    <row r="25" spans="2:12" ht="16.05" customHeight="1" x14ac:dyDescent="0.45">
      <c r="C25" s="32"/>
      <c r="D25" s="33" t="s">
        <v>26</v>
      </c>
      <c r="E25" s="34"/>
      <c r="F25" s="34">
        <f>F24/(F23/$E$18)</f>
        <v>35.716721237042023</v>
      </c>
      <c r="G25" s="34">
        <f>G24/(G23/$E$18)</f>
        <v>37.698883188928576</v>
      </c>
      <c r="H25" s="34">
        <f t="shared" ref="H25:J25" si="3">H24/(H23/$E$18)</f>
        <v>39.79713412205426</v>
      </c>
      <c r="I25" s="34">
        <f t="shared" si="3"/>
        <v>40.544003301482135</v>
      </c>
      <c r="J25" s="34">
        <f t="shared" si="3"/>
        <v>40.149292797777129</v>
      </c>
      <c r="K25" s="15"/>
    </row>
    <row r="26" spans="2:12" ht="16.05" customHeight="1" x14ac:dyDescent="0.45">
      <c r="C26" s="13"/>
      <c r="D26" s="13" t="str">
        <f>C10</f>
        <v>製商品売上高</v>
      </c>
      <c r="E26" s="12">
        <f>E10/$E$17</f>
        <v>256128.36</v>
      </c>
      <c r="F26" s="12">
        <f>F10/$E$17</f>
        <v>265491.11</v>
      </c>
      <c r="G26" s="12">
        <f t="shared" ref="F26:J26" si="4">G10/$E$17</f>
        <v>258134.96</v>
      </c>
      <c r="H26" s="12">
        <f t="shared" si="4"/>
        <v>274202.76</v>
      </c>
      <c r="I26" s="12">
        <f t="shared" si="4"/>
        <v>281053.38</v>
      </c>
      <c r="J26" s="12">
        <f t="shared" si="4"/>
        <v>277597.49</v>
      </c>
      <c r="K26" s="15"/>
    </row>
    <row r="27" spans="2:12" ht="16.05" customHeight="1" x14ac:dyDescent="0.45">
      <c r="C27" s="13"/>
      <c r="D27" s="13" t="s">
        <v>18</v>
      </c>
      <c r="E27" s="12"/>
      <c r="F27" s="12">
        <f>((E11+E12+F11+F12)/2)/$E$17</f>
        <v>21168.134999999998</v>
      </c>
      <c r="G27" s="12">
        <f t="shared" ref="G27:J27" si="5">((F11+F12+G11+G12)/2)/$E$17</f>
        <v>21250.83</v>
      </c>
      <c r="H27" s="12">
        <f t="shared" si="5"/>
        <v>22057.674999999999</v>
      </c>
      <c r="I27" s="12">
        <f t="shared" si="5"/>
        <v>23172.955000000002</v>
      </c>
      <c r="J27" s="12">
        <f t="shared" si="5"/>
        <v>22539.71</v>
      </c>
      <c r="K27" s="15"/>
    </row>
    <row r="28" spans="2:12" ht="16.05" customHeight="1" x14ac:dyDescent="0.45">
      <c r="C28" s="23"/>
      <c r="D28" s="30" t="s">
        <v>22</v>
      </c>
      <c r="E28" s="31"/>
      <c r="F28" s="31">
        <f>F27/(F26/$E$18)</f>
        <v>29.102176999448304</v>
      </c>
      <c r="G28" s="31">
        <f>G27/(G26/$E$18)</f>
        <v>30.048440358485347</v>
      </c>
      <c r="H28" s="31">
        <f t="shared" ref="H28:J28" si="6">H27/(H26/$E$18)</f>
        <v>29.361671541891116</v>
      </c>
      <c r="I28" s="31">
        <f t="shared" si="6"/>
        <v>30.094384828248643</v>
      </c>
      <c r="J28" s="31">
        <f t="shared" si="6"/>
        <v>29.636414039622622</v>
      </c>
      <c r="K28" s="15"/>
    </row>
    <row r="29" spans="2:12" ht="16.05" customHeight="1" x14ac:dyDescent="0.45">
      <c r="C29" s="13"/>
      <c r="D29" s="13" t="s">
        <v>29</v>
      </c>
      <c r="E29" s="12"/>
      <c r="F29" s="12">
        <f>-((E15+F15)/2)/$E$17</f>
        <v>-24000.514999999999</v>
      </c>
      <c r="G29" s="12">
        <f t="shared" ref="G29:J29" si="7">-((F15+G15)/2)/$E$17</f>
        <v>-24779.485000000001</v>
      </c>
      <c r="H29" s="12">
        <f t="shared" si="7"/>
        <v>-25765.195</v>
      </c>
      <c r="I29" s="12">
        <f t="shared" si="7"/>
        <v>-26163.205000000002</v>
      </c>
      <c r="J29" s="12">
        <f t="shared" si="7"/>
        <v>-25400.82</v>
      </c>
      <c r="K29" s="15"/>
    </row>
    <row r="30" spans="2:12" ht="16.05" customHeight="1" x14ac:dyDescent="0.45">
      <c r="C30" s="23"/>
      <c r="D30" s="30" t="s">
        <v>30</v>
      </c>
      <c r="E30" s="31"/>
      <c r="F30" s="43">
        <f>F29/(F23/$E$18)</f>
        <v>-40.828452938713987</v>
      </c>
      <c r="G30" s="43">
        <f t="shared" ref="G30:J30" si="8">G29/(G23/$E$18)</f>
        <v>-41.983462520485155</v>
      </c>
      <c r="H30" s="43">
        <f t="shared" si="8"/>
        <v>-41.611057250392186</v>
      </c>
      <c r="I30" s="43">
        <f t="shared" si="8"/>
        <v>-40.828456642608145</v>
      </c>
      <c r="J30" s="43">
        <f t="shared" si="8"/>
        <v>-40.061365670380312</v>
      </c>
      <c r="K30" s="15"/>
    </row>
    <row r="31" spans="2:12" ht="16.05" customHeight="1" x14ac:dyDescent="0.45">
      <c r="C31" s="35"/>
      <c r="D31" s="36" t="s">
        <v>31</v>
      </c>
      <c r="E31" s="37"/>
      <c r="F31" s="37">
        <f>F28+F25+F30</f>
        <v>23.99044529777634</v>
      </c>
      <c r="G31" s="37">
        <f t="shared" ref="G31:J31" si="9">G28+G25+G30</f>
        <v>25.763861026928772</v>
      </c>
      <c r="H31" s="37">
        <f t="shared" si="9"/>
        <v>27.547748413553187</v>
      </c>
      <c r="I31" s="37">
        <f t="shared" si="9"/>
        <v>29.809931487122626</v>
      </c>
      <c r="J31" s="37">
        <f t="shared" si="9"/>
        <v>29.724341167019432</v>
      </c>
      <c r="K31" s="15"/>
    </row>
    <row r="32" spans="2:12" ht="16.05" customHeight="1" x14ac:dyDescent="0.45"/>
    <row r="33" spans="2:11" ht="16.05" customHeight="1" x14ac:dyDescent="0.45">
      <c r="B33" s="2">
        <f>MAX($B$7:B32)+1</f>
        <v>3</v>
      </c>
      <c r="C33" s="2" t="s">
        <v>4</v>
      </c>
      <c r="D33" s="1"/>
      <c r="E33" s="1"/>
      <c r="F33" s="1"/>
      <c r="G33" s="1"/>
      <c r="H33" s="1"/>
      <c r="I33" s="1"/>
      <c r="J33" s="1"/>
      <c r="K33" s="1"/>
    </row>
    <row r="34" spans="2:11" ht="16.05" customHeight="1" x14ac:dyDescent="0.45"/>
    <row r="35" spans="2:11" ht="16.05" customHeight="1" x14ac:dyDescent="0.45"/>
    <row r="36" spans="2:11" ht="16.05" customHeight="1" x14ac:dyDescent="0.45"/>
    <row r="37" spans="2:11" ht="16.05" customHeight="1" x14ac:dyDescent="0.45"/>
    <row r="38" spans="2:11" ht="16.05" customHeight="1" x14ac:dyDescent="0.45"/>
    <row r="39" spans="2:11" ht="16.05" customHeight="1" x14ac:dyDescent="0.45"/>
    <row r="40" spans="2:11" ht="16.05" customHeight="1" x14ac:dyDescent="0.45"/>
    <row r="41" spans="2:11" ht="16.05" customHeight="1" x14ac:dyDescent="0.45"/>
    <row r="42" spans="2:11" ht="16.05" customHeight="1" x14ac:dyDescent="0.45"/>
    <row r="43" spans="2:11" ht="16.05" customHeight="1" x14ac:dyDescent="0.45"/>
    <row r="44" spans="2:11" ht="16.05" customHeight="1" x14ac:dyDescent="0.45"/>
    <row r="45" spans="2:11" ht="16.05" customHeight="1" x14ac:dyDescent="0.45"/>
    <row r="46" spans="2:11" ht="16.05" customHeight="1" x14ac:dyDescent="0.45"/>
    <row r="47" spans="2:11" ht="16.05" customHeight="1" x14ac:dyDescent="0.45"/>
    <row r="48" spans="2:11" ht="16.05" customHeight="1" x14ac:dyDescent="0.45"/>
    <row r="49" spans="3:3" ht="16.05" customHeight="1" x14ac:dyDescent="0.45"/>
    <row r="50" spans="3:3" ht="16.05" customHeight="1" x14ac:dyDescent="0.45"/>
    <row r="51" spans="3:3" ht="16.05" customHeight="1" x14ac:dyDescent="0.45"/>
    <row r="52" spans="3:3" ht="16.05" customHeight="1" x14ac:dyDescent="0.45"/>
    <row r="53" spans="3:3" ht="16.05" customHeight="1" x14ac:dyDescent="0.45">
      <c r="C53" t="s">
        <v>23</v>
      </c>
    </row>
    <row r="54" spans="3:3" ht="16.05" hidden="1" customHeight="1" x14ac:dyDescent="0.45"/>
    <row r="55" spans="3:3" ht="16.05" hidden="1" customHeight="1" x14ac:dyDescent="0.45"/>
    <row r="56" spans="3:3" ht="16.05" hidden="1" customHeight="1" x14ac:dyDescent="0.45"/>
    <row r="57" spans="3:3" ht="16.05" hidden="1" customHeight="1" x14ac:dyDescent="0.45"/>
    <row r="58" spans="3:3" ht="16.05" hidden="1" customHeight="1" x14ac:dyDescent="0.45"/>
    <row r="59" spans="3:3" ht="16.05" hidden="1" customHeight="1" x14ac:dyDescent="0.45"/>
    <row r="60" spans="3:3" ht="16.05" hidden="1" customHeight="1" x14ac:dyDescent="0.45"/>
    <row r="61" spans="3:3" ht="16.05" hidden="1" customHeight="1" x14ac:dyDescent="0.45"/>
    <row r="62" spans="3:3" ht="16.05" hidden="1" customHeight="1" x14ac:dyDescent="0.45"/>
    <row r="63" spans="3:3" ht="16.05" hidden="1" customHeight="1" x14ac:dyDescent="0.45"/>
    <row r="64" spans="3:3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  <row r="78" ht="16.05" hidden="1" customHeight="1" x14ac:dyDescent="0.45"/>
    <row r="79" ht="16.05" hidden="1" customHeight="1" x14ac:dyDescent="0.45"/>
    <row r="80" ht="16.05" hidden="1" customHeight="1" x14ac:dyDescent="0.45"/>
  </sheetData>
  <phoneticPr fontId="1"/>
  <pageMargins left="0.7" right="0.7" top="0.75" bottom="0.75" header="0.3" footer="0.3"/>
  <pageSetup paperSize="9" orientation="portrait" r:id="rId1"/>
  <ignoredErrors>
    <ignoredError sqref="G28:J28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F8C67E4F-4B7B-4895-9BD1-1EE8FBB1D75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キャッシュコンバージョンサイクル!E29:J29</xm:f>
              <xm:sqref>K29</xm:sqref>
            </x14:sparkline>
          </x14:sparklines>
        </x14:sparklineGroup>
        <x14:sparklineGroup displayEmptyCellsAs="gap" high="1" low="1" xr2:uid="{10E05EE5-B851-4665-86A5-ECA09818492B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キャッシュコンバージョンサイクル!E30:J30</xm:f>
              <xm:sqref>K30</xm:sqref>
            </x14:sparkline>
          </x14:sparklines>
        </x14:sparklineGroup>
        <x14:sparklineGroup displayEmptyCellsAs="gap" high="1" low="1" xr2:uid="{E2FF4B9D-3CE1-41EB-80D7-D0012C8E0FA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キャッシュコンバージョンサイクル!E31:J31</xm:f>
              <xm:sqref>K31</xm:sqref>
            </x14:sparkline>
          </x14:sparklines>
        </x14:sparklineGroup>
        <x14:sparklineGroup displayEmptyCellsAs="gap" high="1" low="1" xr2:uid="{F92917D1-6658-4894-B9AE-E61DCD69A37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キャッシュコンバージョンサイクル!E26:J26</xm:f>
              <xm:sqref>K26</xm:sqref>
            </x14:sparkline>
          </x14:sparklines>
        </x14:sparklineGroup>
        <x14:sparklineGroup displayEmptyCellsAs="gap" high="1" low="1" xr2:uid="{19D14F5E-E431-4545-8117-3AE1279560C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キャッシュコンバージョンサイクル!E28:J28</xm:f>
              <xm:sqref>K28</xm:sqref>
            </x14:sparkline>
          </x14:sparklines>
        </x14:sparklineGroup>
        <x14:sparklineGroup displayEmptyCellsAs="gap" high="1" low="1" xr2:uid="{4B1B3FC0-3183-4C2E-9631-B282C9166C7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キャッシュコンバージョンサイクル!E27:J27</xm:f>
              <xm:sqref>K27</xm:sqref>
            </x14:sparkline>
          </x14:sparklines>
        </x14:sparklineGroup>
        <x14:sparklineGroup displayEmptyCellsAs="gap" high="1" low="1" xr2:uid="{6FBA9431-A408-4DCC-A2A1-A9DBD7CECA86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キャッシュコンバージョンサイクル!E24:J24</xm:f>
              <xm:sqref>K24</xm:sqref>
            </x14:sparkline>
          </x14:sparklines>
        </x14:sparklineGroup>
        <x14:sparklineGroup displayEmptyCellsAs="gap" high="1" low="1" xr2:uid="{BDF569E6-DAA2-411A-A415-98E15DB79B4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キャッシュコンバージョンサイクル!E25:J25</xm:f>
              <xm:sqref>K25</xm:sqref>
            </x14:sparkline>
          </x14:sparklines>
        </x14:sparklineGroup>
        <x14:sparklineGroup displayEmptyCellsAs="gap" high="1" low="1" xr2:uid="{02414949-7B90-4A79-9C5C-E172F4AAAA8B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キャッシュコンバージョンサイクル!E23:J23</xm:f>
              <xm:sqref>K23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キャッシュコンバージョンサイクル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2020-07-24T00:10:37Z</dcterms:modified>
</cp:coreProperties>
</file>