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2" documentId="8_{4636E054-57B2-475D-A77C-4F4A2D79B2B2}" xr6:coauthVersionLast="45" xr6:coauthVersionMax="45" xr10:uidLastSave="{EBB81C6F-8D69-4C4A-8380-8CDA7E057C78}"/>
  <bookViews>
    <workbookView xWindow="-98" yWindow="-98" windowWidth="20715" windowHeight="13276" xr2:uid="{00000000-000D-0000-FFFF-FFFF00000000}"/>
  </bookViews>
  <sheets>
    <sheet name="固定費用対CF倍率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4" l="1"/>
  <c r="G35" i="24"/>
  <c r="E35" i="24"/>
  <c r="F34" i="24"/>
  <c r="G34" i="24"/>
  <c r="H34" i="24"/>
  <c r="I34" i="24"/>
  <c r="J34" i="24"/>
  <c r="E34" i="24"/>
  <c r="F33" i="24"/>
  <c r="G33" i="24"/>
  <c r="H33" i="24"/>
  <c r="I33" i="24"/>
  <c r="J33" i="24"/>
  <c r="E33" i="24"/>
  <c r="F32" i="24"/>
  <c r="G32" i="24"/>
  <c r="H32" i="24"/>
  <c r="I32" i="24"/>
  <c r="J32" i="24"/>
  <c r="E32" i="24"/>
  <c r="D32" i="24"/>
  <c r="F31" i="24"/>
  <c r="G31" i="24"/>
  <c r="H31" i="24"/>
  <c r="I31" i="24"/>
  <c r="J31" i="24"/>
  <c r="E31" i="24"/>
  <c r="F30" i="24"/>
  <c r="G30" i="24"/>
  <c r="H30" i="24"/>
  <c r="I30" i="24"/>
  <c r="J30" i="24"/>
  <c r="E30" i="24"/>
  <c r="F29" i="24"/>
  <c r="G29" i="24"/>
  <c r="H29" i="24"/>
  <c r="I29" i="24"/>
  <c r="J29" i="24"/>
  <c r="E29" i="24"/>
  <c r="F28" i="24"/>
  <c r="G28" i="24"/>
  <c r="H28" i="24"/>
  <c r="I28" i="24"/>
  <c r="J28" i="24"/>
  <c r="E28" i="24"/>
  <c r="D29" i="24"/>
  <c r="D28" i="24"/>
  <c r="F27" i="24"/>
  <c r="G27" i="24"/>
  <c r="H27" i="24"/>
  <c r="I27" i="24"/>
  <c r="J27" i="24"/>
  <c r="E27" i="24"/>
  <c r="D27" i="24" l="1"/>
  <c r="J26" i="24"/>
  <c r="I26" i="24"/>
  <c r="H26" i="24"/>
  <c r="G26" i="24"/>
  <c r="F26" i="24"/>
  <c r="E26" i="24"/>
  <c r="B24" i="24"/>
  <c r="B38" i="24" s="1"/>
  <c r="J13" i="24"/>
  <c r="H35" i="24" l="1"/>
  <c r="I35" i="24"/>
  <c r="F35" i="24"/>
  <c r="J35" i="24"/>
  <c r="H36" i="24" l="1"/>
  <c r="J36" i="24"/>
  <c r="I36" i="24"/>
  <c r="F36" i="24"/>
  <c r="G36" i="24"/>
</calcChain>
</file>

<file path=xl/sharedStrings.xml><?xml version="1.0" encoding="utf-8"?>
<sst xmlns="http://schemas.openxmlformats.org/spreadsheetml/2006/main" count="50" uniqueCount="39">
  <si>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</si>
  <si>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</si>
  <si>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</si>
  <si>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</si>
  <si>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</si>
  <si>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</si>
  <si>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</si>
  <si>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</si>
  <si>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</si>
  <si>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</si>
  <si>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</si>
  <si>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</si>
  <si>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</si>
  <si>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</si>
  <si>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</si>
  <si>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営業CF</t>
    <rPh sb="0" eb="2">
      <t>エイギョウ</t>
    </rPh>
    <phoneticPr fontId="1"/>
  </si>
  <si>
    <t>支払利息</t>
    <rPh sb="0" eb="2">
      <t>シハライ</t>
    </rPh>
    <rPh sb="2" eb="4">
      <t>リソク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</si>
  <si>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</si>
  <si>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オペリース料</t>
    <rPh sb="5" eb="6">
      <t>リョウ</t>
    </rPh>
    <phoneticPr fontId="1"/>
  </si>
  <si>
    <t>短期リース料</t>
    <rPh sb="0" eb="2">
      <t>タンキ</t>
    </rPh>
    <rPh sb="5" eb="6">
      <t>リョウ</t>
    </rPh>
    <phoneticPr fontId="1"/>
  </si>
  <si>
    <t>リース料</t>
    <rPh sb="3" eb="4">
      <t>リョウ</t>
    </rPh>
    <phoneticPr fontId="1"/>
  </si>
  <si>
    <t>※便宜的に、ファイナンス・リースの元本返済分は、リース料に含められるとして計算</t>
    <rPh sb="1" eb="4">
      <t>ベンギテキ</t>
    </rPh>
    <rPh sb="17" eb="19">
      <t>ガンポン</t>
    </rPh>
    <rPh sb="19" eb="21">
      <t>ヘンサイ</t>
    </rPh>
    <rPh sb="21" eb="22">
      <t>ブン</t>
    </rPh>
    <rPh sb="27" eb="28">
      <t>リョウ</t>
    </rPh>
    <rPh sb="29" eb="30">
      <t>フク</t>
    </rPh>
    <rPh sb="37" eb="39">
      <t>ケイサン</t>
    </rPh>
    <phoneticPr fontId="1"/>
  </si>
  <si>
    <t>固定費用</t>
    <rPh sb="0" eb="3">
      <t>コテイヒ</t>
    </rPh>
    <rPh sb="3" eb="4">
      <t>ヨウ</t>
    </rPh>
    <phoneticPr fontId="1"/>
  </si>
  <si>
    <t>元本返済額</t>
    <rPh sb="0" eb="2">
      <t>ガンポン</t>
    </rPh>
    <rPh sb="2" eb="4">
      <t>ヘンサイ</t>
    </rPh>
    <rPh sb="4" eb="5">
      <t>ガク</t>
    </rPh>
    <phoneticPr fontId="1"/>
  </si>
  <si>
    <t>固定費用カバレッジ・レシオ</t>
    <rPh sb="0" eb="3">
      <t>コテイヒ</t>
    </rPh>
    <rPh sb="3" eb="4">
      <t>ヨウ</t>
    </rPh>
    <phoneticPr fontId="1"/>
  </si>
  <si>
    <t>cap/finリース料</t>
    <rPh sb="10" eb="11">
      <t>リョウ</t>
    </rPh>
    <phoneticPr fontId="1"/>
  </si>
  <si>
    <t>※返済予定額は、前年度の財務諸表の注記から（1年ずらして入力されている）</t>
    <rPh sb="1" eb="3">
      <t>ヘンサイ</t>
    </rPh>
    <rPh sb="3" eb="5">
      <t>ヨテイ</t>
    </rPh>
    <rPh sb="5" eb="6">
      <t>ガク</t>
    </rPh>
    <rPh sb="8" eb="11">
      <t>ゼンネンド</t>
    </rPh>
    <rPh sb="12" eb="14">
      <t>ザイム</t>
    </rPh>
    <rPh sb="14" eb="16">
      <t>ショヒョウ</t>
    </rPh>
    <rPh sb="17" eb="19">
      <t>チュウキ</t>
    </rPh>
    <rPh sb="23" eb="24">
      <t>ネン</t>
    </rPh>
    <rPh sb="28" eb="30">
      <t>ニュウリョク</t>
    </rPh>
    <phoneticPr fontId="1"/>
  </si>
  <si>
    <t>返済予定額</t>
    <rPh sb="0" eb="2">
      <t>ヘンサイ</t>
    </rPh>
    <rPh sb="2" eb="4">
      <t>ヨテイ</t>
    </rPh>
    <rPh sb="4" eb="5">
      <t>ガク</t>
    </rPh>
    <phoneticPr fontId="1"/>
  </si>
  <si>
    <t>※リース料には、キャピタル/ファイナンス・リース、オペレーティング・リース、短期リースによるもの全て含む</t>
    <rPh sb="4" eb="5">
      <t>リョウ</t>
    </rPh>
    <rPh sb="38" eb="40">
      <t>タンキ</t>
    </rPh>
    <rPh sb="48" eb="49">
      <t>スベ</t>
    </rPh>
    <rPh sb="50" eb="51">
      <t>フク</t>
    </rPh>
    <phoneticPr fontId="1"/>
  </si>
  <si>
    <t>利息の支払額</t>
    <rPh sb="0" eb="2">
      <t>リソク</t>
    </rPh>
    <rPh sb="3" eb="5">
      <t>シハライ</t>
    </rPh>
    <rPh sb="5" eb="6">
      <t>ガク</t>
    </rPh>
    <phoneticPr fontId="1"/>
  </si>
  <si>
    <t>法人税支払額</t>
    <rPh sb="0" eb="3">
      <t>ホウジンゼイ</t>
    </rPh>
    <rPh sb="3" eb="5">
      <t>シハライ</t>
    </rPh>
    <rPh sb="5" eb="6">
      <t>ガク</t>
    </rPh>
    <phoneticPr fontId="1"/>
  </si>
  <si>
    <t>※利息の支払額には、ファイナンスリースによるものが含まれていない</t>
    <rPh sb="1" eb="3">
      <t>リソク</t>
    </rPh>
    <rPh sb="4" eb="6">
      <t>シハライ</t>
    </rPh>
    <rPh sb="6" eb="7">
      <t>ガク</t>
    </rPh>
    <rPh sb="25" eb="26">
      <t>フク</t>
    </rPh>
    <phoneticPr fontId="1"/>
  </si>
  <si>
    <t>※リースの支払額は開示がなかったため、費用額を使用している</t>
    <rPh sb="5" eb="7">
      <t>シハライ</t>
    </rPh>
    <rPh sb="7" eb="8">
      <t>ガク</t>
    </rPh>
    <rPh sb="9" eb="11">
      <t>カイジ</t>
    </rPh>
    <rPh sb="19" eb="21">
      <t>ヒヨウ</t>
    </rPh>
    <rPh sb="21" eb="22">
      <t>ガク</t>
    </rPh>
    <rPh sb="23" eb="25">
      <t>シヨウ</t>
    </rPh>
    <phoneticPr fontId="1"/>
  </si>
  <si>
    <t>リースの支払額</t>
    <rPh sb="4" eb="6">
      <t>シハライ</t>
    </rPh>
    <rPh sb="6" eb="7">
      <t>ガク</t>
    </rPh>
    <phoneticPr fontId="1"/>
  </si>
  <si>
    <t>調整後営業CF</t>
    <rPh sb="0" eb="2">
      <t>チョウセイ</t>
    </rPh>
    <rPh sb="2" eb="3">
      <t>ゴ</t>
    </rPh>
    <rPh sb="3" eb="5">
      <t>エイギョウ</t>
    </rPh>
    <phoneticPr fontId="1"/>
  </si>
  <si>
    <t>cap/finリース支払額</t>
    <rPh sb="10" eb="12">
      <t>シハライ</t>
    </rPh>
    <rPh sb="12" eb="13">
      <t>ガク</t>
    </rPh>
    <phoneticPr fontId="1"/>
  </si>
  <si>
    <t>オペリース支払額</t>
    <rPh sb="5" eb="7">
      <t>シハライ</t>
    </rPh>
    <rPh sb="7" eb="8">
      <t>ガク</t>
    </rPh>
    <phoneticPr fontId="1"/>
  </si>
  <si>
    <t>短期リース支払額</t>
    <rPh sb="0" eb="2">
      <t>タンキ</t>
    </rPh>
    <rPh sb="5" eb="7">
      <t>シハライ</t>
    </rPh>
    <rPh sb="7" eb="8">
      <t>ガク</t>
    </rPh>
    <phoneticPr fontId="1"/>
  </si>
  <si>
    <t>固定費用対CF倍率</t>
    <rPh sb="0" eb="3">
      <t>コテイヒ</t>
    </rPh>
    <rPh sb="3" eb="4">
      <t>ヨウ</t>
    </rPh>
    <rPh sb="4" eb="5">
      <t>タイ</t>
    </rPh>
    <rPh sb="7" eb="9">
      <t>バイリツ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</si>
</sst>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10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11"/>
      <color theme="1"/>
      <name val="Meiryo UI"/>
      <family val="3"/>
      <charset val="128"/>
      <scheme val="minor"/>
    </font>
    <font>
      <sz val="9"/>
      <color theme="1"/>
      <name val="Meiryo UI"/>
      <family val="2"/>
      <scheme val="minor"/>
    </font>
    <font>
      <sz val="10"/>
      <color theme="1"/>
      <name val="Meiryo U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0" fillId="4" borderId="0" xfId="0" applyFill="1"/>
    <xf numFmtId="0" fontId="3" fillId="4" borderId="0" xfId="0" applyFont="1" applyFill="1"/>
    <xf numFmtId="38" fontId="0" fillId="0" borderId="0" xfId="1" applyFont="1" applyAlignment="1"/>
    <xf numFmtId="178" fontId="4" fillId="5" borderId="2" xfId="0" applyNumberFormat="1" applyFont="1" applyFill="1" applyBorder="1"/>
    <xf numFmtId="178" fontId="4" fillId="5" borderId="3" xfId="0" applyNumberFormat="1" applyFont="1" applyFill="1" applyBorder="1"/>
    <xf numFmtId="178" fontId="4" fillId="5" borderId="4" xfId="0" applyNumberFormat="1" applyFont="1" applyFill="1" applyBorder="1"/>
    <xf numFmtId="3" fontId="5" fillId="5" borderId="5" xfId="1" applyNumberFormat="1" applyFont="1" applyFill="1" applyBorder="1" applyAlignment="1"/>
    <xf numFmtId="3" fontId="5" fillId="5" borderId="1" xfId="1" applyNumberFormat="1" applyFont="1" applyFill="1" applyBorder="1" applyAlignment="1"/>
    <xf numFmtId="3" fontId="5" fillId="5" borderId="6" xfId="1" applyNumberFormat="1" applyFont="1" applyFill="1" applyBorder="1" applyAlignment="1"/>
    <xf numFmtId="3" fontId="5" fillId="5" borderId="7" xfId="1" applyNumberFormat="1" applyFont="1" applyFill="1" applyBorder="1" applyAlignment="1"/>
    <xf numFmtId="3" fontId="5" fillId="5" borderId="8" xfId="1" applyNumberFormat="1" applyFont="1" applyFill="1" applyBorder="1" applyAlignment="1"/>
    <xf numFmtId="3" fontId="5" fillId="5" borderId="8" xfId="1" applyNumberFormat="1" applyFont="1" applyFill="1" applyBorder="1" applyAlignment="1">
      <alignment wrapText="1"/>
    </xf>
    <xf numFmtId="3" fontId="5" fillId="5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4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wrapText="1"/>
    </xf>
    <xf numFmtId="38" fontId="0" fillId="0" borderId="0" xfId="1" applyFont="1" applyFill="1" applyAlignment="1"/>
    <xf numFmtId="3" fontId="5" fillId="5" borderId="13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5" borderId="6" xfId="1" applyFont="1" applyFill="1" applyBorder="1" applyAlignment="1"/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2" xfId="0" applyFill="1" applyBorder="1" applyAlignment="1">
      <alignment horizontal="right"/>
    </xf>
    <xf numFmtId="3" fontId="0" fillId="2" borderId="12" xfId="0" applyNumberFormat="1" applyFill="1" applyBorder="1"/>
    <xf numFmtId="0" fontId="0" fillId="3" borderId="11" xfId="0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" fontId="0" fillId="3" borderId="11" xfId="0" applyNumberFormat="1" applyFill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固定費用対キャッシュフロー倍率</a:t>
            </a:r>
          </a:p>
        </c:rich>
      </c:tx>
      <c:layout>
        <c:manualLayout>
          <c:xMode val="edge"/>
          <c:yMode val="edge"/>
          <c:x val="0.36312865497076025"/>
          <c:y val="3.54908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916959064327483E-2"/>
          <c:y val="0.15331722222222222"/>
          <c:w val="0.81128874269005846"/>
          <c:h val="0.667331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固定費用対CF倍率!$D$27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固定費用対CF倍率!$E$26:$J$26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固定費用対CF倍率!$E$27:$J$27</c:f>
              <c:numCache>
                <c:formatCode>#,##0</c:formatCode>
                <c:ptCount val="6"/>
                <c:pt idx="0">
                  <c:v>36857.53</c:v>
                </c:pt>
                <c:pt idx="1">
                  <c:v>44608.57</c:v>
                </c:pt>
                <c:pt idx="2">
                  <c:v>34142.370000000003</c:v>
                </c:pt>
                <c:pt idx="3">
                  <c:v>42100.09</c:v>
                </c:pt>
                <c:pt idx="4">
                  <c:v>37665.97</c:v>
                </c:pt>
                <c:pt idx="5">
                  <c:v>35906.43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0-40FB-B815-E33C6B8382EC}"/>
            </c:ext>
          </c:extLst>
        </c:ser>
        <c:ser>
          <c:idx val="2"/>
          <c:order val="1"/>
          <c:tx>
            <c:strRef>
              <c:f>固定費用対CF倍率!$D$31</c:f>
              <c:strCache>
                <c:ptCount val="1"/>
                <c:pt idx="0">
                  <c:v>調整後営業CF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固定費用対CF倍率!$E$26:$J$26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固定費用対CF倍率!$E$31:$J$31</c:f>
              <c:numCache>
                <c:formatCode>#,##0</c:formatCode>
                <c:ptCount val="6"/>
                <c:pt idx="0">
                  <c:v>53041.579999999994</c:v>
                </c:pt>
                <c:pt idx="1">
                  <c:v>58334.590000000004</c:v>
                </c:pt>
                <c:pt idx="2">
                  <c:v>47283.46</c:v>
                </c:pt>
                <c:pt idx="3">
                  <c:v>52514.179999999993</c:v>
                </c:pt>
                <c:pt idx="4">
                  <c:v>52344.100000000006</c:v>
                </c:pt>
                <c:pt idx="5">
                  <c:v>51084.91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0-40FB-B815-E33C6B8382EC}"/>
            </c:ext>
          </c:extLst>
        </c:ser>
        <c:ser>
          <c:idx val="6"/>
          <c:order val="2"/>
          <c:tx>
            <c:strRef>
              <c:f>固定費用対CF倍率!$D$35</c:f>
              <c:strCache>
                <c:ptCount val="1"/>
                <c:pt idx="0">
                  <c:v>固定費用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固定費用対CF倍率!$E$26:$J$26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固定費用対CF倍率!$E$35:$J$35</c:f>
              <c:numCache>
                <c:formatCode>#,##0</c:formatCode>
                <c:ptCount val="6"/>
                <c:pt idx="0">
                  <c:v>34222.6</c:v>
                </c:pt>
                <c:pt idx="1">
                  <c:v>43993.47</c:v>
                </c:pt>
                <c:pt idx="2">
                  <c:v>42725.52</c:v>
                </c:pt>
                <c:pt idx="3">
                  <c:v>48240.18</c:v>
                </c:pt>
                <c:pt idx="4">
                  <c:v>48095.299999999996</c:v>
                </c:pt>
                <c:pt idx="5">
                  <c:v>50030.249999999993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0-40FB-B815-E33C6B83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231488"/>
        <c:axId val="296628384"/>
      </c:barChart>
      <c:lineChart>
        <c:grouping val="standard"/>
        <c:varyColors val="0"/>
        <c:ser>
          <c:idx val="7"/>
          <c:order val="3"/>
          <c:tx>
            <c:strRef>
              <c:f>固定費用対CF倍率!$D$36</c:f>
              <c:strCache>
                <c:ptCount val="1"/>
                <c:pt idx="0">
                  <c:v>固定費用対CF倍率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9.2836257309941855E-3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0-40FB-B815-E33C6B8382EC}"/>
                </c:ext>
              </c:extLst>
            </c:dLbl>
            <c:dLbl>
              <c:idx val="2"/>
              <c:layout>
                <c:manualLayout>
                  <c:x val="-2.7850877192982456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0-40FB-B815-E33C6B8382EC}"/>
                </c:ext>
              </c:extLst>
            </c:dLbl>
            <c:dLbl>
              <c:idx val="3"/>
              <c:layout>
                <c:manualLayout>
                  <c:x val="-6.8079135571306906E-17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0-40FB-B815-E33C6B8382EC}"/>
                </c:ext>
              </c:extLst>
            </c:dLbl>
            <c:dLbl>
              <c:idx val="4"/>
              <c:layout>
                <c:manualLayout>
                  <c:x val="-1.8567251461988304E-3"/>
                  <c:y val="-2.4694444444444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0-40FB-B815-E33C6B838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固定費用対CF倍率!$E$26:$J$26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固定費用対CF倍率!$E$36:$J$36</c:f>
              <c:numCache>
                <c:formatCode>#,##0.00</c:formatCode>
                <c:ptCount val="6"/>
                <c:pt idx="0">
                  <c:v>1.5498991894245322</c:v>
                </c:pt>
                <c:pt idx="1">
                  <c:v>1.3259829242839904</c:v>
                </c:pt>
                <c:pt idx="2">
                  <c:v>1.1066795676214123</c:v>
                </c:pt>
                <c:pt idx="3">
                  <c:v>1.0885983427093346</c:v>
                </c:pt>
                <c:pt idx="4">
                  <c:v>1.0883412724320258</c:v>
                </c:pt>
                <c:pt idx="5">
                  <c:v>1.0210804463299705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B0-40FB-B815-E33C6B83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497135"/>
        <c:axId val="382977824"/>
      </c:lineChart>
      <c:catAx>
        <c:axId val="171249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77824"/>
        <c:crosses val="autoZero"/>
        <c:auto val="1"/>
        <c:lblAlgn val="ctr"/>
        <c:lblOffset val="100"/>
        <c:noMultiLvlLbl val="0"/>
      </c:catAx>
      <c:valAx>
        <c:axId val="382977824"/>
        <c:scaling>
          <c:orientation val="minMax"/>
          <c:max val="1.6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2997076023391813E-2"/>
              <c:y val="3.27641666666666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2497135"/>
        <c:crosses val="autoZero"/>
        <c:crossBetween val="between"/>
        <c:majorUnit val="0.2"/>
      </c:valAx>
      <c:valAx>
        <c:axId val="296628384"/>
        <c:scaling>
          <c:orientation val="minMax"/>
          <c:max val="6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928201754385961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231488"/>
        <c:crosses val="max"/>
        <c:crossBetween val="between"/>
        <c:majorUnit val="15000"/>
      </c:valAx>
      <c:catAx>
        <c:axId val="46823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662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39035087719298E-2"/>
          <c:y val="0.89339416666666671"/>
          <c:w val="0.96526520467836241"/>
          <c:h val="8.5439166666666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38</xdr:row>
      <xdr:rowOff>66675</xdr:rowOff>
    </xdr:from>
    <xdr:to>
      <xdr:col>10</xdr:col>
      <xdr:colOff>315376</xdr:colOff>
      <xdr:row>56</xdr:row>
      <xdr:rowOff>66225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BBBEBB1-384F-481B-ABF1-AFE272220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31A5-76FE-4B73-AA47-11FA5172111D}">
  <dimension ref="A1:M66"/>
  <sheetViews>
    <sheetView showGridLines="0" tabSelected="1" workbookViewId="0">
      <selection activeCell="E9" sqref="E9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0</v>
      </c>
    </row>
    <row r="2" spans="1:11" s="1" customFormat="1" ht="15" x14ac:dyDescent="0.45">
      <c r="A2" s="1" t="s">
        <v>24</v>
      </c>
    </row>
    <row r="3" spans="1:11" s="1" customFormat="1" ht="15" x14ac:dyDescent="0.45">
      <c r="A3" s="1" t="s">
        <v>13</v>
      </c>
    </row>
    <row r="4" spans="1:11" s="1" customFormat="1" ht="15" x14ac:dyDescent="0.45">
      <c r="A4" s="1" t="s">
        <v>5</v>
      </c>
    </row>
    <row r="5" spans="1:11" ht="15" customHeight="1" x14ac:dyDescent="0.45"/>
    <row r="6" spans="1:11" ht="5" customHeight="1" x14ac:dyDescent="0.45"/>
    <row r="7" spans="1:11" ht="16.05" customHeight="1" x14ac:dyDescent="0.45">
      <c r="B7" s="2">
        <v>1</v>
      </c>
      <c r="C7" s="2" t="s">
        <v>1</v>
      </c>
      <c r="D7" s="1"/>
      <c r="E7" s="1"/>
      <c r="F7" s="1"/>
      <c r="G7" s="1"/>
      <c r="H7" s="1"/>
      <c r="I7" s="1"/>
      <c r="J7" s="1"/>
      <c r="K7" s="1"/>
    </row>
    <row r="8" spans="1:11" ht="16.05" customHeight="1" thickBot="1" x14ac:dyDescent="0.5"/>
    <row r="9" spans="1:11" ht="16.05" customHeight="1" x14ac:dyDescent="0.45">
      <c r="C9" t="s">
        <v>4</v>
      </c>
      <c r="D9" t="s">
        <v>14</v>
      </c>
      <c r="E9" s="4" t="s">
        <v>8</v>
      </c>
      <c r="F9" s="5" t="s">
        <v>9</v>
      </c>
      <c r="G9" s="5" t="s">
        <v>10</v>
      </c>
      <c r="H9" s="5" t="s">
        <v>11</v>
      </c>
      <c r="I9" s="5" t="s">
        <v>7</v>
      </c>
      <c r="J9" s="6" t="s">
        <v>6</v>
      </c>
    </row>
    <row r="10" spans="1:11" ht="16.05" customHeight="1" x14ac:dyDescent="0.45">
      <c r="C10" t="s">
        <v>15</v>
      </c>
      <c r="D10" t="s">
        <v>5</v>
      </c>
      <c r="E10" s="7">
        <v>3685753</v>
      </c>
      <c r="F10" s="8">
        <v>4460857</v>
      </c>
      <c r="G10" s="8">
        <v>3414237</v>
      </c>
      <c r="H10" s="8">
        <v>4210009</v>
      </c>
      <c r="I10" s="8">
        <v>3766597</v>
      </c>
      <c r="J10" s="9">
        <v>3590643</v>
      </c>
    </row>
    <row r="11" spans="1:11" ht="16.05" customHeight="1" x14ac:dyDescent="0.45">
      <c r="C11" t="s">
        <v>30</v>
      </c>
      <c r="D11" t="s">
        <v>5</v>
      </c>
      <c r="E11" s="7">
        <v>1145808</v>
      </c>
      <c r="F11" s="8">
        <v>884589</v>
      </c>
      <c r="G11" s="8">
        <v>854600</v>
      </c>
      <c r="H11" s="8">
        <v>500214</v>
      </c>
      <c r="I11" s="8">
        <v>836619</v>
      </c>
      <c r="J11" s="9">
        <v>752205</v>
      </c>
    </row>
    <row r="12" spans="1:11" ht="16.05" customHeight="1" x14ac:dyDescent="0.45">
      <c r="C12" t="s">
        <v>29</v>
      </c>
      <c r="D12" t="s">
        <v>5</v>
      </c>
      <c r="E12" s="7">
        <v>369770</v>
      </c>
      <c r="F12" s="8">
        <v>381280</v>
      </c>
      <c r="G12" s="8">
        <v>362602</v>
      </c>
      <c r="H12" s="8">
        <v>422720</v>
      </c>
      <c r="I12" s="8">
        <v>507812</v>
      </c>
      <c r="J12" s="28">
        <v>529555</v>
      </c>
    </row>
    <row r="13" spans="1:11" ht="16.149999999999999" customHeight="1" x14ac:dyDescent="0.45">
      <c r="C13" s="37" t="s">
        <v>35</v>
      </c>
      <c r="D13" t="s">
        <v>5</v>
      </c>
      <c r="E13" s="7">
        <v>4348</v>
      </c>
      <c r="F13" s="8">
        <v>4801</v>
      </c>
      <c r="G13" s="8">
        <v>4586</v>
      </c>
      <c r="H13" s="8">
        <v>5541</v>
      </c>
      <c r="I13" s="8">
        <v>7879</v>
      </c>
      <c r="J13" s="28">
        <f>14676+805</f>
        <v>15481</v>
      </c>
    </row>
    <row r="14" spans="1:11" ht="16.05" customHeight="1" x14ac:dyDescent="0.45">
      <c r="C14" s="38" t="s">
        <v>36</v>
      </c>
      <c r="D14" t="s">
        <v>5</v>
      </c>
      <c r="E14" s="7">
        <v>98479</v>
      </c>
      <c r="F14" s="8">
        <v>101932</v>
      </c>
      <c r="G14" s="8">
        <v>92321</v>
      </c>
      <c r="H14" s="8">
        <v>112934</v>
      </c>
      <c r="I14" s="8">
        <v>115503</v>
      </c>
      <c r="J14" s="28">
        <v>80343</v>
      </c>
    </row>
    <row r="15" spans="1:11" ht="16.05" customHeight="1" x14ac:dyDescent="0.45">
      <c r="C15" s="39" t="s">
        <v>37</v>
      </c>
      <c r="D15" t="s">
        <v>5</v>
      </c>
      <c r="E15" s="7"/>
      <c r="F15" s="8"/>
      <c r="G15" s="8"/>
      <c r="H15" s="8"/>
      <c r="I15" s="8"/>
      <c r="J15" s="9">
        <v>140264</v>
      </c>
    </row>
    <row r="16" spans="1:11" ht="16.149999999999999" customHeight="1" x14ac:dyDescent="0.45">
      <c r="C16" s="31" t="s">
        <v>16</v>
      </c>
      <c r="D16" t="s">
        <v>5</v>
      </c>
      <c r="E16" s="7">
        <v>369770</v>
      </c>
      <c r="F16" s="8">
        <v>377310</v>
      </c>
      <c r="G16" s="8">
        <v>352691</v>
      </c>
      <c r="H16" s="8">
        <v>415094</v>
      </c>
      <c r="I16" s="8">
        <v>499871</v>
      </c>
      <c r="J16" s="28">
        <v>512677</v>
      </c>
    </row>
    <row r="17" spans="2:12" ht="16.149999999999999" customHeight="1" x14ac:dyDescent="0.45">
      <c r="C17" s="31" t="s">
        <v>27</v>
      </c>
      <c r="D17" t="s">
        <v>5</v>
      </c>
      <c r="E17" s="7">
        <v>2949663</v>
      </c>
      <c r="F17" s="8">
        <v>3915304</v>
      </c>
      <c r="G17" s="8">
        <v>3822954</v>
      </c>
      <c r="H17" s="8">
        <v>4290449</v>
      </c>
      <c r="I17" s="8">
        <v>4186277</v>
      </c>
      <c r="J17" s="28">
        <v>4254260</v>
      </c>
    </row>
    <row r="18" spans="2:12" ht="16.149999999999999" customHeight="1" x14ac:dyDescent="0.45">
      <c r="C18" s="29" t="s">
        <v>25</v>
      </c>
      <c r="D18" t="s">
        <v>5</v>
      </c>
      <c r="E18" s="7">
        <v>4348</v>
      </c>
      <c r="F18" s="8">
        <v>4801</v>
      </c>
      <c r="G18" s="8">
        <v>4586</v>
      </c>
      <c r="H18" s="8">
        <v>5541</v>
      </c>
      <c r="I18" s="8">
        <v>7879</v>
      </c>
      <c r="J18" s="28">
        <v>15481</v>
      </c>
    </row>
    <row r="19" spans="2:12" ht="16.05" customHeight="1" x14ac:dyDescent="0.45">
      <c r="C19" s="30" t="s">
        <v>18</v>
      </c>
      <c r="D19" t="s">
        <v>5</v>
      </c>
      <c r="E19" s="7">
        <v>98479</v>
      </c>
      <c r="F19" s="8">
        <v>101932</v>
      </c>
      <c r="G19" s="8">
        <v>92321</v>
      </c>
      <c r="H19" s="8">
        <v>112934</v>
      </c>
      <c r="I19" s="8">
        <v>115503</v>
      </c>
      <c r="J19" s="28">
        <v>80343</v>
      </c>
    </row>
    <row r="20" spans="2:12" ht="16.05" customHeight="1" thickBot="1" x14ac:dyDescent="0.5">
      <c r="C20" t="s">
        <v>19</v>
      </c>
      <c r="D20" t="s">
        <v>5</v>
      </c>
      <c r="E20" s="10"/>
      <c r="F20" s="11"/>
      <c r="G20" s="12"/>
      <c r="H20" s="11"/>
      <c r="I20" s="12"/>
      <c r="J20" s="13">
        <v>140264</v>
      </c>
      <c r="L20" s="3"/>
    </row>
    <row r="21" spans="2:12" s="20" customFormat="1" ht="16.05" customHeight="1" thickBot="1" x14ac:dyDescent="0.5">
      <c r="E21" s="23"/>
      <c r="F21" s="23"/>
      <c r="G21" s="24"/>
      <c r="H21" s="23"/>
      <c r="I21" s="24"/>
      <c r="J21" s="23"/>
      <c r="L21" s="25"/>
    </row>
    <row r="22" spans="2:12" s="20" customFormat="1" ht="16.05" customHeight="1" thickBot="1" x14ac:dyDescent="0.5">
      <c r="D22" s="27" t="s">
        <v>17</v>
      </c>
      <c r="E22" s="26">
        <v>100</v>
      </c>
      <c r="F22" s="23"/>
      <c r="G22" s="24"/>
      <c r="H22" s="23"/>
      <c r="I22" s="24"/>
      <c r="J22" s="23"/>
      <c r="L22" s="25"/>
    </row>
    <row r="23" spans="2:12" ht="16.05" customHeight="1" x14ac:dyDescent="0.45">
      <c r="F23" s="21"/>
      <c r="G23" s="21"/>
      <c r="H23" s="21"/>
      <c r="I23" s="21"/>
      <c r="J23" s="21"/>
    </row>
    <row r="24" spans="2:12" ht="16.05" customHeight="1" x14ac:dyDescent="0.45">
      <c r="B24" s="2">
        <f>MAX($B$7:B23)+1</f>
        <v>2</v>
      </c>
      <c r="C24" s="2" t="s">
        <v>2</v>
      </c>
      <c r="D24" s="1"/>
      <c r="E24" s="1"/>
      <c r="F24" s="22"/>
      <c r="G24" s="22"/>
      <c r="H24" s="22"/>
      <c r="I24" s="22"/>
      <c r="J24" s="22"/>
      <c r="K24" s="1"/>
    </row>
    <row r="25" spans="2:12" ht="16.05" customHeight="1" x14ac:dyDescent="0.45">
      <c r="F25" s="21"/>
      <c r="G25" s="21"/>
      <c r="H25" s="21"/>
      <c r="I25" s="21"/>
      <c r="J25" s="21"/>
    </row>
    <row r="26" spans="2:12" ht="16.05" customHeight="1" x14ac:dyDescent="0.45">
      <c r="C26" s="15"/>
      <c r="D26" s="18" t="s">
        <v>12</v>
      </c>
      <c r="E26" s="14" t="str">
        <f>E9</f>
        <v>FY14</v>
      </c>
      <c r="F26" s="14" t="str">
        <f>F9</f>
        <v>FY15</v>
      </c>
      <c r="G26" s="14" t="str">
        <f>G9</f>
        <v>FY16</v>
      </c>
      <c r="H26" s="14" t="str">
        <f>H9</f>
        <v>FY17</v>
      </c>
      <c r="I26" s="14" t="str">
        <f>I9</f>
        <v>FY18</v>
      </c>
      <c r="J26" s="14" t="str">
        <f>J9</f>
        <v>FY19</v>
      </c>
      <c r="K26" s="19"/>
    </row>
    <row r="27" spans="2:12" ht="16.05" customHeight="1" x14ac:dyDescent="0.45">
      <c r="C27" s="17"/>
      <c r="D27" s="17" t="str">
        <f>C10</f>
        <v>営業CF</v>
      </c>
      <c r="E27" s="16">
        <f>E10/$E$22</f>
        <v>36857.53</v>
      </c>
      <c r="F27" s="16">
        <f t="shared" ref="F27:J27" si="0">F10/$E$22</f>
        <v>44608.57</v>
      </c>
      <c r="G27" s="16">
        <f t="shared" si="0"/>
        <v>34142.370000000003</v>
      </c>
      <c r="H27" s="16">
        <f t="shared" si="0"/>
        <v>42100.09</v>
      </c>
      <c r="I27" s="16">
        <f t="shared" si="0"/>
        <v>37665.97</v>
      </c>
      <c r="J27" s="16">
        <f t="shared" si="0"/>
        <v>35906.43</v>
      </c>
      <c r="K27" s="19"/>
    </row>
    <row r="28" spans="2:12" ht="16.05" customHeight="1" x14ac:dyDescent="0.45">
      <c r="C28" s="17"/>
      <c r="D28" s="17" t="str">
        <f>C11</f>
        <v>法人税支払額</v>
      </c>
      <c r="E28" s="16">
        <f>E11/$E$22</f>
        <v>11458.08</v>
      </c>
      <c r="F28" s="16">
        <f t="shared" ref="F28:J28" si="1">F11/$E$22</f>
        <v>8845.89</v>
      </c>
      <c r="G28" s="16">
        <f t="shared" si="1"/>
        <v>8546</v>
      </c>
      <c r="H28" s="16">
        <f t="shared" si="1"/>
        <v>5002.1400000000003</v>
      </c>
      <c r="I28" s="16">
        <f t="shared" si="1"/>
        <v>8366.19</v>
      </c>
      <c r="J28" s="16">
        <f t="shared" si="1"/>
        <v>7522.05</v>
      </c>
      <c r="K28" s="19"/>
    </row>
    <row r="29" spans="2:12" ht="16.05" customHeight="1" x14ac:dyDescent="0.45">
      <c r="C29" s="17"/>
      <c r="D29" s="17" t="str">
        <f>C12</f>
        <v>利息の支払額</v>
      </c>
      <c r="E29" s="16">
        <f>E12/$E$22</f>
        <v>3697.7</v>
      </c>
      <c r="F29" s="16">
        <f t="shared" ref="F29:J29" si="2">F12/$E$22</f>
        <v>3812.8</v>
      </c>
      <c r="G29" s="16">
        <f t="shared" si="2"/>
        <v>3626.02</v>
      </c>
      <c r="H29" s="16">
        <f t="shared" si="2"/>
        <v>4227.2</v>
      </c>
      <c r="I29" s="16">
        <f t="shared" si="2"/>
        <v>5078.12</v>
      </c>
      <c r="J29" s="16">
        <f t="shared" si="2"/>
        <v>5295.55</v>
      </c>
      <c r="K29" s="19"/>
    </row>
    <row r="30" spans="2:12" ht="16.05" customHeight="1" x14ac:dyDescent="0.45">
      <c r="C30" s="17"/>
      <c r="D30" s="17" t="s">
        <v>33</v>
      </c>
      <c r="E30" s="16">
        <f>(E13+E14+E15)/$E$22</f>
        <v>1028.27</v>
      </c>
      <c r="F30" s="16">
        <f t="shared" ref="F30:J30" si="3">(F13+F14+F15)/$E$22</f>
        <v>1067.33</v>
      </c>
      <c r="G30" s="16">
        <f t="shared" si="3"/>
        <v>969.07</v>
      </c>
      <c r="H30" s="16">
        <f t="shared" si="3"/>
        <v>1184.75</v>
      </c>
      <c r="I30" s="16">
        <f t="shared" si="3"/>
        <v>1233.82</v>
      </c>
      <c r="J30" s="16">
        <f t="shared" si="3"/>
        <v>2360.88</v>
      </c>
      <c r="K30" s="19"/>
    </row>
    <row r="31" spans="2:12" ht="16.05" customHeight="1" x14ac:dyDescent="0.45">
      <c r="C31" s="32"/>
      <c r="D31" s="32" t="s">
        <v>34</v>
      </c>
      <c r="E31" s="33">
        <f>E27+E28+E29+E30</f>
        <v>53041.579999999994</v>
      </c>
      <c r="F31" s="33">
        <f t="shared" ref="F31:J31" si="4">F27+F28+F29+F30</f>
        <v>58334.590000000004</v>
      </c>
      <c r="G31" s="33">
        <f t="shared" si="4"/>
        <v>47283.46</v>
      </c>
      <c r="H31" s="33">
        <f t="shared" si="4"/>
        <v>52514.179999999993</v>
      </c>
      <c r="I31" s="33">
        <f t="shared" si="4"/>
        <v>52344.100000000006</v>
      </c>
      <c r="J31" s="33">
        <f t="shared" si="4"/>
        <v>51084.91</v>
      </c>
      <c r="K31" s="19"/>
    </row>
    <row r="32" spans="2:12" ht="16.05" customHeight="1" x14ac:dyDescent="0.45">
      <c r="C32" s="17"/>
      <c r="D32" s="17" t="str">
        <f>C16</f>
        <v>支払利息</v>
      </c>
      <c r="E32" s="16">
        <f>E16/$E$22</f>
        <v>3697.7</v>
      </c>
      <c r="F32" s="16">
        <f t="shared" ref="F32:J32" si="5">F16/$E$22</f>
        <v>3773.1</v>
      </c>
      <c r="G32" s="16">
        <f t="shared" si="5"/>
        <v>3526.91</v>
      </c>
      <c r="H32" s="16">
        <f t="shared" si="5"/>
        <v>4150.9399999999996</v>
      </c>
      <c r="I32" s="16">
        <f t="shared" si="5"/>
        <v>4998.71</v>
      </c>
      <c r="J32" s="16">
        <f t="shared" si="5"/>
        <v>5126.7700000000004</v>
      </c>
      <c r="K32" s="19"/>
    </row>
    <row r="33" spans="2:11" ht="16.05" customHeight="1" x14ac:dyDescent="0.45">
      <c r="C33" s="17"/>
      <c r="D33" s="17" t="s">
        <v>23</v>
      </c>
      <c r="E33" s="16">
        <f>E17/$E$22</f>
        <v>29496.63</v>
      </c>
      <c r="F33" s="16">
        <f t="shared" ref="F33:J33" si="6">F17/$E$22</f>
        <v>39153.040000000001</v>
      </c>
      <c r="G33" s="16">
        <f t="shared" si="6"/>
        <v>38229.54</v>
      </c>
      <c r="H33" s="16">
        <f t="shared" si="6"/>
        <v>42904.49</v>
      </c>
      <c r="I33" s="16">
        <f t="shared" si="6"/>
        <v>41862.769999999997</v>
      </c>
      <c r="J33" s="16">
        <f t="shared" si="6"/>
        <v>42542.6</v>
      </c>
      <c r="K33" s="19"/>
    </row>
    <row r="34" spans="2:11" ht="16.05" customHeight="1" x14ac:dyDescent="0.45">
      <c r="C34" s="17"/>
      <c r="D34" s="17" t="s">
        <v>20</v>
      </c>
      <c r="E34" s="16">
        <f>(E18+E19+E20)/$E$22</f>
        <v>1028.27</v>
      </c>
      <c r="F34" s="16">
        <f t="shared" ref="F34:J34" si="7">(F18+F19+F20)/$E$22</f>
        <v>1067.33</v>
      </c>
      <c r="G34" s="16">
        <f t="shared" si="7"/>
        <v>969.07</v>
      </c>
      <c r="H34" s="16">
        <f t="shared" si="7"/>
        <v>1184.75</v>
      </c>
      <c r="I34" s="16">
        <f t="shared" si="7"/>
        <v>1233.82</v>
      </c>
      <c r="J34" s="16">
        <f t="shared" si="7"/>
        <v>2360.88</v>
      </c>
      <c r="K34" s="19"/>
    </row>
    <row r="35" spans="2:11" ht="16.05" customHeight="1" x14ac:dyDescent="0.45">
      <c r="C35" s="32"/>
      <c r="D35" s="32" t="s">
        <v>22</v>
      </c>
      <c r="E35" s="33">
        <f>E32+E33+E34</f>
        <v>34222.6</v>
      </c>
      <c r="F35" s="33">
        <f t="shared" ref="F35:J35" si="8">F32+F33+F34</f>
        <v>43993.47</v>
      </c>
      <c r="G35" s="33">
        <f>G32+G33+G34</f>
        <v>42725.52</v>
      </c>
      <c r="H35" s="33">
        <f t="shared" si="8"/>
        <v>48240.18</v>
      </c>
      <c r="I35" s="33">
        <f t="shared" si="8"/>
        <v>48095.299999999996</v>
      </c>
      <c r="J35" s="33">
        <f t="shared" si="8"/>
        <v>50030.249999999993</v>
      </c>
      <c r="K35" s="19"/>
    </row>
    <row r="36" spans="2:11" ht="16.05" customHeight="1" x14ac:dyDescent="0.45">
      <c r="C36" s="34"/>
      <c r="D36" s="35" t="s">
        <v>38</v>
      </c>
      <c r="E36" s="36">
        <f>E31/E35</f>
        <v>1.5498991894245322</v>
      </c>
      <c r="F36" s="36">
        <f t="shared" ref="F36:J36" si="9">F31/F35</f>
        <v>1.3259829242839904</v>
      </c>
      <c r="G36" s="36">
        <f t="shared" si="9"/>
        <v>1.1066795676214123</v>
      </c>
      <c r="H36" s="36">
        <f t="shared" si="9"/>
        <v>1.0885983427093346</v>
      </c>
      <c r="I36" s="36">
        <f t="shared" si="9"/>
        <v>1.0883412724320258</v>
      </c>
      <c r="J36" s="36">
        <f t="shared" si="9"/>
        <v>1.0210804463299705</v>
      </c>
      <c r="K36" s="19"/>
    </row>
    <row r="37" spans="2:11" ht="16.05" customHeight="1" x14ac:dyDescent="0.45"/>
    <row r="38" spans="2:11" ht="16.05" customHeight="1" x14ac:dyDescent="0.45">
      <c r="B38" s="2">
        <f>MAX($B$7:B37)+1</f>
        <v>3</v>
      </c>
      <c r="C38" s="2" t="s">
        <v>3</v>
      </c>
      <c r="D38" s="1"/>
      <c r="E38" s="1"/>
      <c r="F38" s="1"/>
      <c r="G38" s="1"/>
      <c r="H38" s="1"/>
      <c r="I38" s="1"/>
      <c r="J38" s="1"/>
      <c r="K38" s="1"/>
    </row>
    <row r="39" spans="2:11" ht="16.05" customHeight="1" x14ac:dyDescent="0.45"/>
    <row r="40" spans="2:11" ht="16.05" customHeight="1" x14ac:dyDescent="0.45"/>
    <row r="41" spans="2:11" ht="16.05" customHeight="1" x14ac:dyDescent="0.45"/>
    <row r="42" spans="2:11" ht="16.05" customHeight="1" x14ac:dyDescent="0.45"/>
    <row r="43" spans="2:11" ht="16.05" customHeight="1" x14ac:dyDescent="0.45"/>
    <row r="44" spans="2:11" ht="16.05" customHeight="1" x14ac:dyDescent="0.45"/>
    <row r="45" spans="2:11" ht="16.05" customHeight="1" x14ac:dyDescent="0.45"/>
    <row r="46" spans="2:11" ht="16.05" customHeight="1" x14ac:dyDescent="0.45"/>
    <row r="47" spans="2:11" ht="16.05" customHeight="1" x14ac:dyDescent="0.45"/>
    <row r="48" spans="2:11" ht="16.05" customHeight="1" x14ac:dyDescent="0.45"/>
    <row r="49" spans="3:3" ht="16.05" customHeight="1" x14ac:dyDescent="0.45"/>
    <row r="50" spans="3:3" ht="16.05" customHeight="1" x14ac:dyDescent="0.45"/>
    <row r="51" spans="3:3" ht="16.05" customHeight="1" x14ac:dyDescent="0.45"/>
    <row r="52" spans="3:3" ht="16.05" customHeight="1" x14ac:dyDescent="0.45"/>
    <row r="53" spans="3:3" ht="16.05" customHeight="1" x14ac:dyDescent="0.45"/>
    <row r="54" spans="3:3" ht="16.05" customHeight="1" x14ac:dyDescent="0.45"/>
    <row r="55" spans="3:3" ht="16.05" customHeight="1" x14ac:dyDescent="0.45"/>
    <row r="56" spans="3:3" ht="16.05" customHeight="1" x14ac:dyDescent="0.45"/>
    <row r="57" spans="3:3" ht="16.05" customHeight="1" x14ac:dyDescent="0.45"/>
    <row r="58" spans="3:3" ht="16.05" customHeight="1" x14ac:dyDescent="0.45">
      <c r="C58" t="s">
        <v>26</v>
      </c>
    </row>
    <row r="59" spans="3:3" ht="16.05" customHeight="1" x14ac:dyDescent="0.45">
      <c r="C59" t="s">
        <v>31</v>
      </c>
    </row>
    <row r="60" spans="3:3" ht="16.05" customHeight="1" x14ac:dyDescent="0.45">
      <c r="C60" t="s">
        <v>28</v>
      </c>
    </row>
    <row r="61" spans="3:3" ht="16.05" customHeight="1" x14ac:dyDescent="0.45">
      <c r="C61" t="s">
        <v>21</v>
      </c>
    </row>
    <row r="62" spans="3:3" ht="16.05" customHeight="1" x14ac:dyDescent="0.45">
      <c r="C62" t="s">
        <v>32</v>
      </c>
    </row>
    <row r="63" spans="3:3" ht="16.05" hidden="1" customHeight="1" x14ac:dyDescent="0.45"/>
    <row r="64" spans="3:3" ht="16.05" hidden="1" customHeight="1" x14ac:dyDescent="0.45"/>
    <row r="65" ht="16.05" hidden="1" customHeight="1" x14ac:dyDescent="0.45"/>
    <row r="66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9C639E4-1695-4EF6-BBD1-0B47CD725EA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固定費用対CF倍率!E30:J30</xm:f>
              <xm:sqref>K30</xm:sqref>
            </x14:sparkline>
          </x14:sparklines>
        </x14:sparklineGroup>
        <x14:sparklineGroup displayEmptyCellsAs="gap" high="1" low="1" xr2:uid="{A3C9DB4F-1708-45AC-812E-D9B96D7EE34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固定費用対CF倍率!E28:J28</xm:f>
              <xm:sqref>K28</xm:sqref>
            </x14:sparkline>
          </x14:sparklines>
        </x14:sparklineGroup>
        <x14:sparklineGroup displayEmptyCellsAs="gap" high="1" low="1" xr2:uid="{263A7284-F86D-4956-86F9-825536C042B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固定費用対CF倍率!E32:J32</xm:f>
              <xm:sqref>K32</xm:sqref>
            </x14:sparkline>
          </x14:sparklines>
        </x14:sparklineGroup>
        <x14:sparklineGroup displayEmptyCellsAs="gap" high="1" low="1" xr2:uid="{122BB5B4-74A9-4C25-AD7C-08D6BEDED11F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固定費用対CF倍率!E33:J33</xm:f>
              <xm:sqref>K33</xm:sqref>
            </x14:sparkline>
          </x14:sparklines>
        </x14:sparklineGroup>
        <x14:sparklineGroup displayEmptyCellsAs="gap" high="1" low="1" xr2:uid="{3B0968FA-6448-4288-97BF-33789F6CDF5F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固定費用対CF倍率!E36:J36</xm:f>
              <xm:sqref>K36</xm:sqref>
            </x14:sparkline>
          </x14:sparklines>
        </x14:sparklineGroup>
        <x14:sparklineGroup displayEmptyCellsAs="gap" high="1" low="1" xr2:uid="{D93F767D-BBAB-4E03-81DC-F13C5E6A743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固定費用対CF倍率!E31:J31</xm:f>
              <xm:sqref>K31</xm:sqref>
            </x14:sparkline>
          </x14:sparklines>
        </x14:sparklineGroup>
        <x14:sparklineGroup displayEmptyCellsAs="gap" high="1" low="1" xr2:uid="{9BE1572B-3F17-4E9D-A61F-BCF54AF4ECA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固定費用対CF倍率!E29:J29</xm:f>
              <xm:sqref>K29</xm:sqref>
            </x14:sparkline>
          </x14:sparklines>
        </x14:sparklineGroup>
        <x14:sparklineGroup displayEmptyCellsAs="gap" high="1" low="1" xr2:uid="{E521CD0B-6840-4B63-8F1E-436C67F4C3E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固定費用対CF倍率!E35:J35</xm:f>
              <xm:sqref>K35</xm:sqref>
            </x14:sparkline>
          </x14:sparklines>
        </x14:sparklineGroup>
        <x14:sparklineGroup displayEmptyCellsAs="gap" high="1" low="1" xr2:uid="{3AC1BB9C-DE62-462D-9120-F2AD18A4B6F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固定費用対CF倍率!E27:J27</xm:f>
              <xm:sqref>K27</xm:sqref>
            </x14:sparkline>
          </x14:sparklines>
        </x14:sparklineGroup>
        <x14:sparklineGroup displayEmptyCellsAs="gap" high="1" low="1" xr2:uid="{AF520291-0657-444B-BD85-E38826E4AA3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固定費用対CF倍率!E34:J34</xm:f>
              <xm:sqref>K34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固定費用対CF倍率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2020-07-17T06:08:55Z</dcterms:modified>
</cp:coreProperties>
</file>