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86708298-8041-489E-B3B4-E09B0703F926}" xr6:coauthVersionLast="45" xr6:coauthVersionMax="45" xr10:uidLastSave="{8310754C-34FA-4E75-B8DC-FEDAA1ED9A39}"/>
  <bookViews>
    <workbookView xWindow="-98" yWindow="-98" windowWidth="20715" windowHeight="13276" tabRatio="807" xr2:uid="{00000000-000D-0000-FFFF-FFFF00000000}"/>
  </bookViews>
  <sheets>
    <sheet name="営業サイクル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36" l="1"/>
  <c r="G23" i="36"/>
  <c r="H23" i="36"/>
  <c r="I23" i="36"/>
  <c r="F23" i="36"/>
  <c r="F24" i="36" s="1"/>
  <c r="F22" i="36"/>
  <c r="G22" i="36"/>
  <c r="H22" i="36"/>
  <c r="I22" i="36"/>
  <c r="J22" i="36"/>
  <c r="E22" i="36"/>
  <c r="D22" i="36"/>
  <c r="G26" i="36"/>
  <c r="H26" i="36"/>
  <c r="I26" i="36"/>
  <c r="J26" i="36"/>
  <c r="J27" i="36" s="1"/>
  <c r="F26" i="36"/>
  <c r="F27" i="36" s="1"/>
  <c r="F28" i="36" s="1"/>
  <c r="F25" i="36"/>
  <c r="G25" i="36"/>
  <c r="H25" i="36"/>
  <c r="H27" i="36" s="1"/>
  <c r="I25" i="36"/>
  <c r="J25" i="36"/>
  <c r="E25" i="36"/>
  <c r="D25" i="36"/>
  <c r="J21" i="36"/>
  <c r="I21" i="36"/>
  <c r="H21" i="36"/>
  <c r="G21" i="36"/>
  <c r="F21" i="36"/>
  <c r="E21" i="36"/>
  <c r="B19" i="36"/>
  <c r="B30" i="36" s="1"/>
  <c r="G27" i="36" l="1"/>
  <c r="I27" i="36"/>
  <c r="I24" i="36"/>
  <c r="J24" i="36"/>
  <c r="J28" i="36" s="1"/>
  <c r="G24" i="36"/>
  <c r="H24" i="36"/>
  <c r="H28" i="36" s="1"/>
  <c r="I28" i="36" l="1"/>
  <c r="G28" i="36"/>
</calcChain>
</file>

<file path=xl/sharedStrings.xml><?xml version="1.0" encoding="utf-8"?>
<sst xmlns="http://schemas.openxmlformats.org/spreadsheetml/2006/main" count="35" uniqueCount="29">
  <si>
    <t>売上原価</t>
    <rPh sb="0" eb="2">
      <t>ウリアゲ</t>
    </rPh>
    <rPh sb="2" eb="4">
      <t>ゲンカ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</si>
  <si>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</si>
  <si>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</si>
  <si>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</si>
  <si>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</si>
  <si>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</si>
  <si>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</si>
  <si>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</si>
  <si>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</si>
  <si>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</si>
  <si>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</si>
  <si>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</si>
  <si>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</si>
  <si>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（億円）</t>
    <rPh sb="1" eb="3">
      <t>オクエン</t>
    </rPh>
    <phoneticPr fontId="1"/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</si>
  <si>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</si>
  <si>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</si>
  <si>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</si>
  <si>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純売上債権</t>
    <rPh sb="0" eb="1">
      <t>ジュン</t>
    </rPh>
    <rPh sb="1" eb="3">
      <t>ウリアゲ</t>
    </rPh>
    <rPh sb="3" eb="5">
      <t>サイケン</t>
    </rPh>
    <phoneticPr fontId="1"/>
  </si>
  <si>
    <t>総売上債権(平残)</t>
    <rPh sb="6" eb="8">
      <t>ヘイザン</t>
    </rPh>
    <phoneticPr fontId="1"/>
  </si>
  <si>
    <t>製商品売上高</t>
    <rPh sb="1" eb="3">
      <t>ショウヒン</t>
    </rPh>
    <phoneticPr fontId="1"/>
  </si>
  <si>
    <t>日</t>
    <rPh sb="0" eb="1">
      <t>ニチ</t>
    </rPh>
    <phoneticPr fontId="1"/>
  </si>
  <si>
    <t>回転期間</t>
    <rPh sb="0" eb="2">
      <t>カイテン</t>
    </rPh>
    <rPh sb="2" eb="4">
      <t>キカン</t>
    </rPh>
    <phoneticPr fontId="1"/>
  </si>
  <si>
    <t>売上債権回転日数</t>
    <rPh sb="0" eb="4">
      <t>ウリアゲサイケン</t>
    </rPh>
    <rPh sb="4" eb="6">
      <t>カイテン</t>
    </rPh>
    <rPh sb="6" eb="8">
      <t>ニッスウ</t>
    </rPh>
    <phoneticPr fontId="1"/>
  </si>
  <si>
    <t>※売上原価はPLから、製商品にかかる分のみを抽出</t>
    <rPh sb="1" eb="3">
      <t>ウリアゲ</t>
    </rPh>
    <rPh sb="3" eb="5">
      <t>ゲンカ</t>
    </rPh>
    <rPh sb="11" eb="12">
      <t>セイ</t>
    </rPh>
    <rPh sb="12" eb="14">
      <t>ショウヒン</t>
    </rPh>
    <rPh sb="18" eb="19">
      <t>ブン</t>
    </rPh>
    <rPh sb="22" eb="24">
      <t>チュウシュツ</t>
    </rPh>
    <phoneticPr fontId="1"/>
  </si>
  <si>
    <t>棚卸資産(平残)</t>
    <rPh sb="0" eb="4">
      <t>タナオロシシサン</t>
    </rPh>
    <rPh sb="5" eb="7">
      <t>ヘイザン</t>
    </rPh>
    <phoneticPr fontId="1"/>
  </si>
  <si>
    <t>棚卸資産</t>
    <rPh sb="0" eb="4">
      <t>タナオロシシサン</t>
    </rPh>
    <phoneticPr fontId="1"/>
  </si>
  <si>
    <t>棚卸資産回転日数</t>
    <rPh sb="0" eb="4">
      <t>タナオロシシサン</t>
    </rPh>
    <rPh sb="4" eb="6">
      <t>カイテン</t>
    </rPh>
    <rPh sb="6" eb="8">
      <t>ニッスウ</t>
    </rPh>
    <phoneticPr fontId="1"/>
  </si>
  <si>
    <t>営業サイクル</t>
    <rPh sb="0" eb="2">
      <t>エイギョウ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</si>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</sst>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0" fillId="4" borderId="0" xfId="0" applyFill="1"/>
    <xf numFmtId="0" fontId="3" fillId="4" borderId="0" xfId="0" applyFont="1" applyFill="1"/>
    <xf numFmtId="38" fontId="0" fillId="0" borderId="0" xfId="1" applyFont="1" applyAlignment="1"/>
    <xf numFmtId="178" fontId="4" fillId="5" borderId="2" xfId="0" applyNumberFormat="1" applyFont="1" applyFill="1" applyBorder="1"/>
    <xf numFmtId="178" fontId="4" fillId="5" borderId="3" xfId="0" applyNumberFormat="1" applyFont="1" applyFill="1" applyBorder="1"/>
    <xf numFmtId="178" fontId="4" fillId="5" borderId="4" xfId="0" applyNumberFormat="1" applyFont="1" applyFill="1" applyBorder="1"/>
    <xf numFmtId="3" fontId="5" fillId="5" borderId="5" xfId="1" applyNumberFormat="1" applyFont="1" applyFill="1" applyBorder="1" applyAlignment="1"/>
    <xf numFmtId="3" fontId="5" fillId="5" borderId="1" xfId="1" applyNumberFormat="1" applyFont="1" applyFill="1" applyBorder="1" applyAlignment="1"/>
    <xf numFmtId="3" fontId="5" fillId="5" borderId="6" xfId="1" applyNumberFormat="1" applyFont="1" applyFill="1" applyBorder="1" applyAlignment="1"/>
    <xf numFmtId="3" fontId="5" fillId="5" borderId="7" xfId="1" applyNumberFormat="1" applyFont="1" applyFill="1" applyBorder="1" applyAlignment="1"/>
    <xf numFmtId="3" fontId="5" fillId="5" borderId="8" xfId="1" applyNumberFormat="1" applyFont="1" applyFill="1" applyBorder="1" applyAlignment="1"/>
    <xf numFmtId="3" fontId="5" fillId="5" borderId="8" xfId="1" applyNumberFormat="1" applyFont="1" applyFill="1" applyBorder="1" applyAlignment="1">
      <alignment wrapText="1"/>
    </xf>
    <xf numFmtId="3" fontId="5" fillId="5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4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5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2" borderId="12" xfId="0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4" xfId="0" applyBorder="1" applyAlignment="1">
      <alignment horizontal="right"/>
    </xf>
    <xf numFmtId="3" fontId="0" fillId="0" borderId="14" xfId="0" applyNumberFormat="1" applyBorder="1"/>
    <xf numFmtId="0" fontId="0" fillId="2" borderId="12" xfId="0" applyFont="1" applyFill="1" applyBorder="1" applyAlignment="1">
      <alignment horizontal="right"/>
    </xf>
    <xf numFmtId="4" fontId="0" fillId="2" borderId="12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" fontId="0" fillId="2" borderId="0" xfId="0" applyNumberFormat="1" applyFill="1" applyBorder="1"/>
    <xf numFmtId="0" fontId="0" fillId="3" borderId="15" xfId="0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4" fontId="0" fillId="3" borderId="15" xfId="0" applyNumberFormat="1" applyFill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営業サイクル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4877046783625745E-2"/>
          <c:y val="0.13920611111111109"/>
          <c:w val="0.80532865497076023"/>
          <c:h val="0.6426374999999999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営業サイクル!$D$22</c:f>
              <c:strCache>
                <c:ptCount val="1"/>
                <c:pt idx="0">
                  <c:v>売上原価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営業サイクル!$E$22:$J$22</c15:sqref>
                  </c15:fullRef>
                </c:ext>
              </c:extLst>
              <c:f>営業サイクル!$F$22:$J$22</c:f>
              <c:numCache>
                <c:formatCode>#,##0</c:formatCode>
                <c:ptCount val="5"/>
                <c:pt idx="0">
                  <c:v>214560.86</c:v>
                </c:pt>
                <c:pt idx="1">
                  <c:v>215430.35</c:v>
                </c:pt>
                <c:pt idx="2">
                  <c:v>226004.74</c:v>
                </c:pt>
                <c:pt idx="3">
                  <c:v>233894.95</c:v>
                </c:pt>
                <c:pt idx="4">
                  <c:v>231427.44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4E-458A-971E-82E418EDB5A1}"/>
            </c:ext>
          </c:extLst>
        </c:ser>
        <c:ser>
          <c:idx val="4"/>
          <c:order val="1"/>
          <c:tx>
            <c:strRef>
              <c:f>営業サイクル!$D$23</c:f>
              <c:strCache>
                <c:ptCount val="1"/>
                <c:pt idx="0">
                  <c:v>棚卸資産(平残)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営業サイクル!$E$23:$J$23</c15:sqref>
                  </c15:fullRef>
                </c:ext>
              </c:extLst>
              <c:f>営業サイクル!$F$23:$J$23</c:f>
              <c:numCache>
                <c:formatCode>#,##0</c:formatCode>
                <c:ptCount val="5"/>
                <c:pt idx="0">
                  <c:v>20995.645</c:v>
                </c:pt>
                <c:pt idx="1">
                  <c:v>22250.639999999999</c:v>
                </c:pt>
                <c:pt idx="2">
                  <c:v>24642.03</c:v>
                </c:pt>
                <c:pt idx="3">
                  <c:v>25980.924999999999</c:v>
                </c:pt>
                <c:pt idx="4">
                  <c:v>25456.57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4E-458A-971E-82E418EDB5A1}"/>
            </c:ext>
          </c:extLst>
        </c:ser>
        <c:ser>
          <c:idx val="0"/>
          <c:order val="2"/>
          <c:tx>
            <c:strRef>
              <c:f>営業サイクル!$D$25</c:f>
              <c:strCache>
                <c:ptCount val="1"/>
                <c:pt idx="0">
                  <c:v>製商品売上高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営業サイクル!$E$25:$J$25</c15:sqref>
                  </c15:fullRef>
                </c:ext>
              </c:extLst>
              <c:f>営業サイクル!$F$25:$J$25</c:f>
              <c:numCache>
                <c:formatCode>#,##0</c:formatCode>
                <c:ptCount val="5"/>
                <c:pt idx="0">
                  <c:v>265491.11</c:v>
                </c:pt>
                <c:pt idx="1">
                  <c:v>258134.96</c:v>
                </c:pt>
                <c:pt idx="2">
                  <c:v>274202.76</c:v>
                </c:pt>
                <c:pt idx="3">
                  <c:v>281053.38</c:v>
                </c:pt>
                <c:pt idx="4">
                  <c:v>277597.49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E-458A-971E-82E418EDB5A1}"/>
            </c:ext>
          </c:extLst>
        </c:ser>
        <c:ser>
          <c:idx val="1"/>
          <c:order val="5"/>
          <c:tx>
            <c:strRef>
              <c:f>営業サイクル!$D$26</c:f>
              <c:strCache>
                <c:ptCount val="1"/>
                <c:pt idx="0">
                  <c:v>総売上債権(平残)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営業サイクル!$E$26:$J$26</c15:sqref>
                  </c15:fullRef>
                </c:ext>
              </c:extLst>
              <c:f>営業サイクル!$F$26:$J$26</c:f>
              <c:numCache>
                <c:formatCode>#,##0</c:formatCode>
                <c:ptCount val="5"/>
                <c:pt idx="0">
                  <c:v>21168.134999999998</c:v>
                </c:pt>
                <c:pt idx="1">
                  <c:v>21250.83</c:v>
                </c:pt>
                <c:pt idx="2">
                  <c:v>22057.674999999999</c:v>
                </c:pt>
                <c:pt idx="3">
                  <c:v>23172.955000000002</c:v>
                </c:pt>
                <c:pt idx="4">
                  <c:v>22539.71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E-458A-971E-82E418EDB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7477168"/>
        <c:axId val="760950944"/>
      </c:barChart>
      <c:lineChart>
        <c:grouping val="standard"/>
        <c:varyColors val="0"/>
        <c:ser>
          <c:idx val="2"/>
          <c:order val="3"/>
          <c:tx>
            <c:strRef>
              <c:f>営業サイクル!$D$27</c:f>
              <c:strCache>
                <c:ptCount val="1"/>
                <c:pt idx="0">
                  <c:v>売上債権回転日数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567251461988304E-3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E-458A-971E-82E418EDB5A1}"/>
                </c:ext>
              </c:extLst>
            </c:dLbl>
            <c:dLbl>
              <c:idx val="1"/>
              <c:layout>
                <c:manualLayout>
                  <c:x val="6.8079135571306906E-17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E-458A-971E-82E418EDB5A1}"/>
                </c:ext>
              </c:extLst>
            </c:dLbl>
            <c:dLbl>
              <c:idx val="2"/>
              <c:layout>
                <c:manualLayout>
                  <c:x val="1.8567251461988304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E-458A-971E-82E418EDB5A1}"/>
                </c:ext>
              </c:extLst>
            </c:dLbl>
            <c:dLbl>
              <c:idx val="3"/>
              <c:layout>
                <c:manualLayout>
                  <c:x val="-1.8567251461989666E-3"/>
                  <c:y val="-2.822222222222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E-458A-971E-82E418EDB5A1}"/>
                </c:ext>
              </c:extLst>
            </c:dLbl>
            <c:dLbl>
              <c:idx val="4"/>
              <c:layout>
                <c:manualLayout>
                  <c:x val="-3.7134502923976609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E-458A-971E-82E418EDB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営業サイクル!$E$27:$J$27</c15:sqref>
                  </c15:fullRef>
                </c:ext>
              </c:extLst>
              <c:f>営業サイクル!$F$27:$J$27</c:f>
              <c:numCache>
                <c:formatCode>#,##0.00</c:formatCode>
                <c:ptCount val="5"/>
                <c:pt idx="0">
                  <c:v>29.102176999448304</c:v>
                </c:pt>
                <c:pt idx="1">
                  <c:v>30.048440358485347</c:v>
                </c:pt>
                <c:pt idx="2">
                  <c:v>29.361671541891116</c:v>
                </c:pt>
                <c:pt idx="3">
                  <c:v>30.094384828248643</c:v>
                </c:pt>
                <c:pt idx="4">
                  <c:v>29.636414039622622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4E-458A-971E-82E418EDB5A1}"/>
            </c:ext>
          </c:extLst>
        </c:ser>
        <c:ser>
          <c:idx val="5"/>
          <c:order val="4"/>
          <c:tx>
            <c:strRef>
              <c:f>営業サイクル!$D$24</c:f>
              <c:strCache>
                <c:ptCount val="1"/>
                <c:pt idx="0">
                  <c:v>棚卸資産回転日数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4039567785653453E-17"/>
                  <c:y val="-4.5861111111111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4E-458A-971E-82E418EDB5A1}"/>
                </c:ext>
              </c:extLst>
            </c:dLbl>
            <c:dLbl>
              <c:idx val="1"/>
              <c:layout>
                <c:manualLayout>
                  <c:x val="6.8079135571306906E-17"/>
                  <c:y val="-4.586111111111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4E-458A-971E-82E418EDB5A1}"/>
                </c:ext>
              </c:extLst>
            </c:dLbl>
            <c:dLbl>
              <c:idx val="2"/>
              <c:layout>
                <c:manualLayout>
                  <c:x val="-3.7134502923976609E-3"/>
                  <c:y val="-3.8805555555555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E-458A-971E-82E418EDB5A1}"/>
                </c:ext>
              </c:extLst>
            </c:dLbl>
            <c:dLbl>
              <c:idx val="3"/>
              <c:layout>
                <c:manualLayout>
                  <c:x val="-1.8567251461989666E-3"/>
                  <c:y val="-3.1750000000000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E-458A-971E-82E418EDB5A1}"/>
                </c:ext>
              </c:extLst>
            </c:dLbl>
            <c:dLbl>
              <c:idx val="4"/>
              <c:layout>
                <c:manualLayout>
                  <c:x val="-1.8567251461988304E-3"/>
                  <c:y val="-2.469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E-458A-971E-82E418EDB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営業サイクル!$E$24:$J$24</c15:sqref>
                  </c15:fullRef>
                </c:ext>
              </c:extLst>
              <c:f>営業サイクル!$F$24:$J$24</c:f>
              <c:numCache>
                <c:formatCode>#,##0.00</c:formatCode>
                <c:ptCount val="5"/>
                <c:pt idx="0">
                  <c:v>35.716721237042023</c:v>
                </c:pt>
                <c:pt idx="1">
                  <c:v>37.698883188928576</c:v>
                </c:pt>
                <c:pt idx="2">
                  <c:v>39.79713412205426</c:v>
                </c:pt>
                <c:pt idx="3">
                  <c:v>40.544003301482135</c:v>
                </c:pt>
                <c:pt idx="4">
                  <c:v>40.149292797777129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4E-458A-971E-82E418EDB5A1}"/>
            </c:ext>
          </c:extLst>
        </c:ser>
        <c:ser>
          <c:idx val="6"/>
          <c:order val="6"/>
          <c:tx>
            <c:strRef>
              <c:f>営業サイクル!$D$28</c:f>
              <c:strCache>
                <c:ptCount val="1"/>
                <c:pt idx="0">
                  <c:v>営業サイクル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567251461988304E-3"/>
                  <c:y val="-3.8805555555555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4E-458A-971E-82E418EDB5A1}"/>
                </c:ext>
              </c:extLst>
            </c:dLbl>
            <c:dLbl>
              <c:idx val="1"/>
              <c:layout>
                <c:manualLayout>
                  <c:x val="-1.1140350877192982E-2"/>
                  <c:y val="-3.5277777777777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4E-458A-971E-82E418EDB5A1}"/>
                </c:ext>
              </c:extLst>
            </c:dLbl>
            <c:dLbl>
              <c:idx val="2"/>
              <c:layout>
                <c:manualLayout>
                  <c:x val="-1.1140350877192914E-2"/>
                  <c:y val="-3.1750000000000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4E-458A-971E-82E418EDB5A1}"/>
                </c:ext>
              </c:extLst>
            </c:dLbl>
            <c:dLbl>
              <c:idx val="3"/>
              <c:layout>
                <c:manualLayout>
                  <c:x val="-5.5701754385964908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4E-458A-971E-82E418EDB5A1}"/>
                </c:ext>
              </c:extLst>
            </c:dLbl>
            <c:dLbl>
              <c:idx val="4"/>
              <c:layout>
                <c:manualLayout>
                  <c:x val="-5.5701754385964908E-3"/>
                  <c:y val="-2.469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4E-458A-971E-82E418EDB5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営業サイクル!$E$21:$J$21</c15:sqref>
                  </c15:fullRef>
                </c:ext>
              </c:extLst>
              <c:f>営業サイクル!$F$21:$J$21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営業サイクル!$E$28:$J$28</c15:sqref>
                  </c15:fullRef>
                </c:ext>
              </c:extLst>
              <c:f>営業サイクル!$F$28:$J$28</c:f>
              <c:numCache>
                <c:formatCode>#,##0.00</c:formatCode>
                <c:ptCount val="5"/>
                <c:pt idx="0">
                  <c:v>64.818898236490327</c:v>
                </c:pt>
                <c:pt idx="1">
                  <c:v>67.747323547413927</c:v>
                </c:pt>
                <c:pt idx="2">
                  <c:v>69.158805663945373</c:v>
                </c:pt>
                <c:pt idx="3">
                  <c:v>70.638388129730771</c:v>
                </c:pt>
                <c:pt idx="4">
                  <c:v>69.785706837399744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4E-458A-971E-82E418EDB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72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（回転日数）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1"/>
      </c:valAx>
      <c:valAx>
        <c:axId val="76095094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75000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681286549707598E-2"/>
          <c:y val="0.87424888888888885"/>
          <c:w val="0.97663742690058475"/>
          <c:h val="0.104584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30</xdr:row>
      <xdr:rowOff>71436</xdr:rowOff>
    </xdr:from>
    <xdr:to>
      <xdr:col>10</xdr:col>
      <xdr:colOff>341568</xdr:colOff>
      <xdr:row>48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603D4C1-8334-4B92-8A75-0F94C8DEC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2693-8A5B-48C1-9D68-E0D74B888B1D}">
  <dimension ref="A1:M77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1</v>
      </c>
    </row>
    <row r="2" spans="1:12" s="1" customFormat="1" ht="15" x14ac:dyDescent="0.45">
      <c r="A2" s="1" t="s">
        <v>27</v>
      </c>
    </row>
    <row r="3" spans="1:12" s="1" customFormat="1" ht="15" x14ac:dyDescent="0.45">
      <c r="A3" s="1" t="s">
        <v>14</v>
      </c>
    </row>
    <row r="4" spans="1:12" s="1" customFormat="1" ht="15" x14ac:dyDescent="0.45">
      <c r="A4" s="1" t="s">
        <v>6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2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5</v>
      </c>
      <c r="D9" t="s">
        <v>15</v>
      </c>
      <c r="E9" s="4" t="s">
        <v>9</v>
      </c>
      <c r="F9" s="5" t="s">
        <v>10</v>
      </c>
      <c r="G9" s="5" t="s">
        <v>11</v>
      </c>
      <c r="H9" s="5" t="s">
        <v>12</v>
      </c>
      <c r="I9" s="5" t="s">
        <v>8</v>
      </c>
      <c r="J9" s="6" t="s">
        <v>7</v>
      </c>
    </row>
    <row r="10" spans="1:12" ht="16.05" customHeight="1" x14ac:dyDescent="0.45">
      <c r="C10" t="s">
        <v>19</v>
      </c>
      <c r="D10" t="s">
        <v>6</v>
      </c>
      <c r="E10" s="7">
        <v>25612836</v>
      </c>
      <c r="F10" s="8">
        <v>26549111</v>
      </c>
      <c r="G10" s="8">
        <v>25813496</v>
      </c>
      <c r="H10" s="8">
        <v>27420276</v>
      </c>
      <c r="I10" s="8">
        <v>28105338</v>
      </c>
      <c r="J10" s="9">
        <v>27759749</v>
      </c>
    </row>
    <row r="11" spans="1:12" ht="16.05" customHeight="1" x14ac:dyDescent="0.45">
      <c r="C11" t="s">
        <v>17</v>
      </c>
      <c r="D11" t="s">
        <v>6</v>
      </c>
      <c r="E11" s="7">
        <v>2108660</v>
      </c>
      <c r="F11" s="8">
        <v>2000149</v>
      </c>
      <c r="G11" s="8">
        <v>2115938</v>
      </c>
      <c r="H11" s="8">
        <v>2219562</v>
      </c>
      <c r="I11" s="8">
        <v>2372734</v>
      </c>
      <c r="J11" s="9">
        <v>2094894</v>
      </c>
    </row>
    <row r="12" spans="1:12" ht="16.05" customHeight="1" x14ac:dyDescent="0.45">
      <c r="C12" t="s">
        <v>28</v>
      </c>
      <c r="D12" t="s">
        <v>6</v>
      </c>
      <c r="E12" s="7">
        <v>40849</v>
      </c>
      <c r="F12" s="8">
        <v>83969</v>
      </c>
      <c r="G12" s="8">
        <v>50110</v>
      </c>
      <c r="H12" s="8">
        <v>25925</v>
      </c>
      <c r="I12" s="8">
        <v>16370</v>
      </c>
      <c r="J12" s="9">
        <v>23944</v>
      </c>
    </row>
    <row r="13" spans="1:12" ht="16.05" customHeight="1" x14ac:dyDescent="0.45">
      <c r="C13" t="s">
        <v>0</v>
      </c>
      <c r="D13" t="s">
        <v>6</v>
      </c>
      <c r="E13" s="7">
        <v>20916362</v>
      </c>
      <c r="F13" s="8">
        <v>21456086</v>
      </c>
      <c r="G13" s="8">
        <v>21543035</v>
      </c>
      <c r="H13" s="8">
        <v>22600474</v>
      </c>
      <c r="I13" s="8">
        <v>23389495</v>
      </c>
      <c r="J13" s="9">
        <v>23142744</v>
      </c>
    </row>
    <row r="14" spans="1:12" ht="16.05" customHeight="1" thickBot="1" x14ac:dyDescent="0.5">
      <c r="C14" t="s">
        <v>25</v>
      </c>
      <c r="D14" t="s">
        <v>6</v>
      </c>
      <c r="E14" s="10">
        <v>2137618</v>
      </c>
      <c r="F14" s="11">
        <v>2061511</v>
      </c>
      <c r="G14" s="12">
        <v>2388617</v>
      </c>
      <c r="H14" s="11">
        <v>2539789</v>
      </c>
      <c r="I14" s="12">
        <v>2656396</v>
      </c>
      <c r="J14" s="13">
        <v>2434918</v>
      </c>
      <c r="L14" s="3"/>
    </row>
    <row r="15" spans="1:12" s="20" customFormat="1" ht="16.05" customHeight="1" thickBot="1" x14ac:dyDescent="0.5">
      <c r="E15" s="23"/>
      <c r="F15" s="23"/>
      <c r="G15" s="28"/>
      <c r="H15" s="29"/>
      <c r="I15" s="30"/>
      <c r="J15" s="23"/>
      <c r="L15" s="24"/>
    </row>
    <row r="16" spans="1:12" s="20" customFormat="1" ht="16.05" customHeight="1" thickBot="1" x14ac:dyDescent="0.5">
      <c r="D16" s="26" t="s">
        <v>16</v>
      </c>
      <c r="E16" s="25">
        <v>100</v>
      </c>
      <c r="F16" s="23"/>
      <c r="G16" s="28"/>
      <c r="H16" s="29"/>
      <c r="I16" s="30"/>
      <c r="J16" s="23"/>
      <c r="L16" s="24"/>
    </row>
    <row r="17" spans="2:12" s="20" customFormat="1" ht="16.05" customHeight="1" thickBot="1" x14ac:dyDescent="0.5">
      <c r="C17" s="20" t="s">
        <v>21</v>
      </c>
      <c r="D17" s="26" t="s">
        <v>20</v>
      </c>
      <c r="E17" s="25">
        <v>365</v>
      </c>
      <c r="F17" s="23"/>
      <c r="G17" s="28"/>
      <c r="H17" s="29"/>
      <c r="I17" s="30"/>
      <c r="J17" s="23"/>
      <c r="L17" s="24"/>
    </row>
    <row r="18" spans="2:12" ht="16.05" customHeight="1" x14ac:dyDescent="0.45">
      <c r="F18" s="21"/>
      <c r="G18" s="21"/>
      <c r="H18" s="21"/>
      <c r="I18" s="31"/>
      <c r="J18" s="21"/>
    </row>
    <row r="19" spans="2:12" ht="16.05" customHeight="1" x14ac:dyDescent="0.45">
      <c r="B19" s="2">
        <f>MAX($B$7:B18)+1</f>
        <v>2</v>
      </c>
      <c r="C19" s="2" t="s">
        <v>3</v>
      </c>
      <c r="D19" s="1"/>
      <c r="E19" s="1"/>
      <c r="F19" s="22"/>
      <c r="G19" s="22"/>
      <c r="H19" s="22"/>
      <c r="I19" s="22"/>
      <c r="J19" s="22"/>
      <c r="K19" s="1"/>
    </row>
    <row r="20" spans="2:12" ht="16.05" customHeight="1" x14ac:dyDescent="0.45">
      <c r="F20" s="21"/>
      <c r="G20" s="21"/>
      <c r="H20" s="21"/>
      <c r="I20" s="21"/>
      <c r="J20" s="21"/>
    </row>
    <row r="21" spans="2:12" ht="16.05" customHeight="1" x14ac:dyDescent="0.45">
      <c r="C21" s="15"/>
      <c r="D21" s="18" t="s">
        <v>13</v>
      </c>
      <c r="E21" s="14" t="str">
        <f t="shared" ref="E21:J21" si="0">E9</f>
        <v>FY14</v>
      </c>
      <c r="F21" s="14" t="str">
        <f t="shared" si="0"/>
        <v>FY15</v>
      </c>
      <c r="G21" s="14" t="str">
        <f t="shared" si="0"/>
        <v>FY16</v>
      </c>
      <c r="H21" s="14" t="str">
        <f t="shared" si="0"/>
        <v>FY17</v>
      </c>
      <c r="I21" s="14" t="str">
        <f t="shared" si="0"/>
        <v>FY18</v>
      </c>
      <c r="J21" s="14" t="str">
        <f t="shared" si="0"/>
        <v>FY19</v>
      </c>
      <c r="K21" s="19"/>
    </row>
    <row r="22" spans="2:12" ht="16.05" customHeight="1" x14ac:dyDescent="0.45">
      <c r="C22" s="32"/>
      <c r="D22" s="32" t="str">
        <f>C13</f>
        <v>売上原価</v>
      </c>
      <c r="E22" s="33">
        <f>E13/$E$16</f>
        <v>209163.62</v>
      </c>
      <c r="F22" s="33">
        <f>F13/$E$16</f>
        <v>214560.86</v>
      </c>
      <c r="G22" s="33">
        <f>G13/$E$16</f>
        <v>215430.35</v>
      </c>
      <c r="H22" s="33">
        <f>H13/$E$16</f>
        <v>226004.74</v>
      </c>
      <c r="I22" s="33">
        <f>I13/$E$16</f>
        <v>233894.95</v>
      </c>
      <c r="J22" s="33">
        <f>J13/$E$16</f>
        <v>231427.44</v>
      </c>
      <c r="K22" s="19"/>
    </row>
    <row r="23" spans="2:12" ht="16.05" customHeight="1" x14ac:dyDescent="0.45">
      <c r="C23" s="17"/>
      <c r="D23" s="17" t="s">
        <v>24</v>
      </c>
      <c r="E23" s="16"/>
      <c r="F23" s="16">
        <f>((E14+F14)/2)/$E$16</f>
        <v>20995.645</v>
      </c>
      <c r="G23" s="16">
        <f>((F14+G14)/2)/$E$16</f>
        <v>22250.639999999999</v>
      </c>
      <c r="H23" s="16">
        <f>((G14+H14)/2)/$E$16</f>
        <v>24642.03</v>
      </c>
      <c r="I23" s="16">
        <f>((H14+I14)/2)/$E$16</f>
        <v>25980.924999999999</v>
      </c>
      <c r="J23" s="16">
        <f>((I14+J14)/2)/$E$16</f>
        <v>25456.57</v>
      </c>
      <c r="K23" s="19"/>
    </row>
    <row r="24" spans="2:12" ht="16.05" customHeight="1" x14ac:dyDescent="0.45">
      <c r="C24" s="36"/>
      <c r="D24" s="37" t="s">
        <v>26</v>
      </c>
      <c r="E24" s="38"/>
      <c r="F24" s="38">
        <f>F23/(F22/$E$17)</f>
        <v>35.716721237042023</v>
      </c>
      <c r="G24" s="38">
        <f>G23/(G22/$E$17)</f>
        <v>37.698883188928576</v>
      </c>
      <c r="H24" s="38">
        <f t="shared" ref="H24:J24" si="1">H23/(H22/$E$17)</f>
        <v>39.79713412205426</v>
      </c>
      <c r="I24" s="38">
        <f t="shared" si="1"/>
        <v>40.544003301482135</v>
      </c>
      <c r="J24" s="38">
        <f t="shared" si="1"/>
        <v>40.149292797777129</v>
      </c>
      <c r="K24" s="19"/>
    </row>
    <row r="25" spans="2:12" ht="16.05" customHeight="1" x14ac:dyDescent="0.45">
      <c r="C25" s="17"/>
      <c r="D25" s="17" t="str">
        <f>C10</f>
        <v>製商品売上高</v>
      </c>
      <c r="E25" s="16">
        <f>E10/$E$16</f>
        <v>256128.36</v>
      </c>
      <c r="F25" s="16">
        <f t="shared" ref="F25:J25" si="2">F10/$E$16</f>
        <v>265491.11</v>
      </c>
      <c r="G25" s="16">
        <f t="shared" si="2"/>
        <v>258134.96</v>
      </c>
      <c r="H25" s="16">
        <f t="shared" si="2"/>
        <v>274202.76</v>
      </c>
      <c r="I25" s="16">
        <f t="shared" si="2"/>
        <v>281053.38</v>
      </c>
      <c r="J25" s="16">
        <f t="shared" si="2"/>
        <v>277597.49</v>
      </c>
      <c r="K25" s="19"/>
    </row>
    <row r="26" spans="2:12" ht="16.05" customHeight="1" x14ac:dyDescent="0.45">
      <c r="C26" s="17"/>
      <c r="D26" s="17" t="s">
        <v>18</v>
      </c>
      <c r="E26" s="16"/>
      <c r="F26" s="16">
        <f>((E11+E12+F11+F12)/2)/$E$16</f>
        <v>21168.134999999998</v>
      </c>
      <c r="G26" s="16">
        <f t="shared" ref="G26:J26" si="3">((F11+F12+G11+G12)/2)/$E$16</f>
        <v>21250.83</v>
      </c>
      <c r="H26" s="16">
        <f t="shared" si="3"/>
        <v>22057.674999999999</v>
      </c>
      <c r="I26" s="16">
        <f t="shared" si="3"/>
        <v>23172.955000000002</v>
      </c>
      <c r="J26" s="16">
        <f t="shared" si="3"/>
        <v>22539.71</v>
      </c>
      <c r="K26" s="19"/>
    </row>
    <row r="27" spans="2:12" ht="16.05" customHeight="1" x14ac:dyDescent="0.45">
      <c r="C27" s="27"/>
      <c r="D27" s="34" t="s">
        <v>22</v>
      </c>
      <c r="E27" s="35"/>
      <c r="F27" s="35">
        <f>F26/(F25/$E$17)</f>
        <v>29.102176999448304</v>
      </c>
      <c r="G27" s="35">
        <f>G26/(G25/$E$17)</f>
        <v>30.048440358485347</v>
      </c>
      <c r="H27" s="35">
        <f t="shared" ref="H27:J27" si="4">H26/(H25/$E$17)</f>
        <v>29.361671541891116</v>
      </c>
      <c r="I27" s="35">
        <f t="shared" si="4"/>
        <v>30.094384828248643</v>
      </c>
      <c r="J27" s="35">
        <f t="shared" si="4"/>
        <v>29.636414039622622</v>
      </c>
      <c r="K27" s="19"/>
    </row>
    <row r="28" spans="2:12" ht="16.05" customHeight="1" x14ac:dyDescent="0.45">
      <c r="C28" s="39"/>
      <c r="D28" s="40" t="s">
        <v>27</v>
      </c>
      <c r="E28" s="41"/>
      <c r="F28" s="41">
        <f>F27+F24</f>
        <v>64.818898236490327</v>
      </c>
      <c r="G28" s="41">
        <f>G27+G24</f>
        <v>67.747323547413927</v>
      </c>
      <c r="H28" s="41">
        <f>H27+H24</f>
        <v>69.158805663945373</v>
      </c>
      <c r="I28" s="41">
        <f>I27+I24</f>
        <v>70.638388129730771</v>
      </c>
      <c r="J28" s="41">
        <f>J27+J24</f>
        <v>69.785706837399744</v>
      </c>
      <c r="K28" s="19"/>
    </row>
    <row r="29" spans="2:12" ht="16.05" customHeight="1" x14ac:dyDescent="0.45"/>
    <row r="30" spans="2:12" ht="16.05" customHeight="1" x14ac:dyDescent="0.45">
      <c r="B30" s="2">
        <f>MAX($B$7:B29)+1</f>
        <v>3</v>
      </c>
      <c r="C30" s="2" t="s">
        <v>4</v>
      </c>
      <c r="D30" s="1"/>
      <c r="E30" s="1"/>
      <c r="F30" s="1"/>
      <c r="G30" s="1"/>
      <c r="H30" s="1"/>
      <c r="I30" s="1"/>
      <c r="J30" s="1"/>
      <c r="K30" s="1"/>
    </row>
    <row r="31" spans="2:12" ht="16.05" customHeight="1" x14ac:dyDescent="0.45"/>
    <row r="32" spans="2:12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customHeight="1" x14ac:dyDescent="0.45"/>
    <row r="44" ht="16.05" customHeight="1" x14ac:dyDescent="0.45"/>
    <row r="45" ht="16.05" customHeight="1" x14ac:dyDescent="0.45"/>
    <row r="46" ht="16.05" customHeight="1" x14ac:dyDescent="0.45"/>
    <row r="47" ht="16.05" customHeight="1" x14ac:dyDescent="0.45"/>
    <row r="48" ht="16.05" customHeight="1" x14ac:dyDescent="0.45"/>
    <row r="49" spans="3:3" ht="16.05" customHeight="1" x14ac:dyDescent="0.45"/>
    <row r="50" spans="3:3" ht="16.05" customHeight="1" x14ac:dyDescent="0.45">
      <c r="C50" t="s">
        <v>23</v>
      </c>
    </row>
    <row r="51" spans="3:3" ht="16.05" hidden="1" customHeight="1" x14ac:dyDescent="0.45"/>
    <row r="52" spans="3:3" ht="16.05" hidden="1" customHeight="1" x14ac:dyDescent="0.45"/>
    <row r="53" spans="3:3" ht="16.05" hidden="1" customHeight="1" x14ac:dyDescent="0.45"/>
    <row r="54" spans="3:3" ht="16.05" hidden="1" customHeight="1" x14ac:dyDescent="0.45"/>
    <row r="55" spans="3:3" ht="16.05" hidden="1" customHeight="1" x14ac:dyDescent="0.45"/>
    <row r="56" spans="3:3" ht="16.05" hidden="1" customHeight="1" x14ac:dyDescent="0.45"/>
    <row r="57" spans="3:3" ht="16.05" hidden="1" customHeight="1" x14ac:dyDescent="0.45"/>
    <row r="58" spans="3:3" ht="16.05" hidden="1" customHeight="1" x14ac:dyDescent="0.45"/>
    <row r="59" spans="3:3" ht="16.05" hidden="1" customHeight="1" x14ac:dyDescent="0.45"/>
    <row r="60" spans="3:3" ht="16.05" hidden="1" customHeight="1" x14ac:dyDescent="0.45"/>
    <row r="61" spans="3:3" ht="16.05" hidden="1" customHeight="1" x14ac:dyDescent="0.45"/>
    <row r="62" spans="3:3" ht="16.05" hidden="1" customHeight="1" x14ac:dyDescent="0.45"/>
    <row r="63" spans="3:3" ht="16.05" hidden="1" customHeight="1" x14ac:dyDescent="0.45"/>
    <row r="64" spans="3:3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B6DE4493-2638-4EF6-A13F-A2191B2CD8B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営業サイクル!E28:J28</xm:f>
              <xm:sqref>K28</xm:sqref>
            </x14:sparkline>
          </x14:sparklines>
        </x14:sparklineGroup>
        <x14:sparklineGroup displayEmptyCellsAs="gap" high="1" low="1" xr2:uid="{A59E03FA-2FAB-4C4A-81C1-D944391EF31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営業サイクル!E25:J25</xm:f>
              <xm:sqref>K25</xm:sqref>
            </x14:sparkline>
          </x14:sparklines>
        </x14:sparklineGroup>
        <x14:sparklineGroup displayEmptyCellsAs="gap" high="1" low="1" xr2:uid="{AD5D0CF5-E3C1-4803-8E4B-FCB98E4754B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営業サイクル!E27:J27</xm:f>
              <xm:sqref>K27</xm:sqref>
            </x14:sparkline>
          </x14:sparklines>
        </x14:sparklineGroup>
        <x14:sparklineGroup displayEmptyCellsAs="gap" high="1" low="1" xr2:uid="{10012FDE-AF00-4907-900F-47BF79E5AAC3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営業サイクル!E26:J26</xm:f>
              <xm:sqref>K26</xm:sqref>
            </x14:sparkline>
          </x14:sparklines>
        </x14:sparklineGroup>
        <x14:sparklineGroup displayEmptyCellsAs="gap" high="1" low="1" xr2:uid="{DC12BB2A-EA46-42F1-97AC-35E08E48D34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営業サイクル!E23:J23</xm:f>
              <xm:sqref>K23</xm:sqref>
            </x14:sparkline>
          </x14:sparklines>
        </x14:sparklineGroup>
        <x14:sparklineGroup displayEmptyCellsAs="gap" high="1" low="1" xr2:uid="{1994C41A-DA61-485D-A723-365194B3668B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営業サイクル!E24:J24</xm:f>
              <xm:sqref>K24</xm:sqref>
            </x14:sparkline>
          </x14:sparklines>
        </x14:sparklineGroup>
        <x14:sparklineGroup displayEmptyCellsAs="gap" high="1" low="1" xr2:uid="{12ED234F-0236-43D1-86A9-629CD240812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営業サイクル!E22:J22</xm:f>
              <xm:sqref>K22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営業サイクル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2020-07-23T13:38:32Z</dcterms:modified>
</cp:coreProperties>
</file>