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11" documentId="8_{97088DE3-2A18-4F56-86C4-3BF18BD88D8D}" xr6:coauthVersionLast="47" xr6:coauthVersionMax="47" xr10:uidLastSave="{FA180702-EA75-408F-9255-2ACB8567BA7C}"/>
  <bookViews>
    <workbookView xWindow="-98" yWindow="-98" windowWidth="20715" windowHeight="13276" tabRatio="877" xr2:uid="{00000000-000D-0000-FFFF-FFFF00000000}"/>
  </bookViews>
  <sheets>
    <sheet name="目標利益（税引後利益）貢献利益単価法" sheetId="9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93" l="1"/>
  <c r="E83" i="93" s="1"/>
  <c r="F75" i="93"/>
  <c r="F76" i="93" s="1"/>
  <c r="F77" i="93" s="1"/>
  <c r="H70" i="93"/>
  <c r="H67" i="93"/>
  <c r="G67" i="93"/>
  <c r="G19" i="93"/>
  <c r="H69" i="93" s="1"/>
  <c r="E85" i="93"/>
  <c r="F83" i="93"/>
  <c r="E82" i="93"/>
  <c r="F79" i="93"/>
  <c r="E77" i="93"/>
  <c r="E75" i="93"/>
  <c r="B61" i="93"/>
  <c r="G68" i="93" l="1"/>
  <c r="F15" i="93"/>
  <c r="E84" i="93"/>
  <c r="F84" i="93" l="1"/>
  <c r="F85" i="93" s="1"/>
  <c r="E74" i="93"/>
  <c r="E79" i="93"/>
  <c r="D81" i="93"/>
  <c r="E80" i="93" l="1"/>
  <c r="E81" i="93"/>
  <c r="E78" i="93"/>
  <c r="E76" i="93"/>
  <c r="F16" i="93"/>
  <c r="G16" i="93" s="1"/>
  <c r="F18" i="93"/>
  <c r="E18" i="93" s="1"/>
  <c r="F19" i="93"/>
  <c r="F17" i="93"/>
  <c r="G17" i="93" s="1"/>
  <c r="G15" i="93"/>
  <c r="H18" i="93" s="1"/>
  <c r="I70" i="93" l="1"/>
  <c r="F74" i="93"/>
  <c r="F81" i="93"/>
  <c r="F82" i="93" s="1"/>
  <c r="I69" i="93"/>
  <c r="H65" i="93"/>
  <c r="G65" i="93"/>
  <c r="I67" i="93"/>
  <c r="H15" i="93"/>
  <c r="H19" i="93"/>
  <c r="E19" i="93"/>
  <c r="H17" i="93"/>
  <c r="H16" i="93"/>
  <c r="I65" i="93" s="1"/>
  <c r="E64" i="93"/>
  <c r="F66" i="93"/>
  <c r="D80" i="93"/>
  <c r="F65" i="93"/>
  <c r="F80" i="93" l="1"/>
  <c r="F78" i="93"/>
  <c r="B23" i="93"/>
</calcChain>
</file>

<file path=xl/sharedStrings.xml><?xml version="1.0" encoding="utf-8"?>
<sst xmlns="http://schemas.openxmlformats.org/spreadsheetml/2006/main" count="52" uniqueCount="29">
  <si>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</si>
  <si>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</si>
  <si>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</si>
  <si>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</si>
  <si>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売上高</t>
    <rPh sb="0" eb="3">
      <t>ウリアゲダカ</t>
    </rPh>
    <phoneticPr fontId="1"/>
  </si>
  <si>
    <t>CVP分析</t>
    <rPh sb="3" eb="5">
      <t>ブンセキ</t>
    </rPh>
    <phoneticPr fontId="1"/>
  </si>
  <si>
    <t>変動費</t>
    <rPh sb="0" eb="3">
      <t>ヘンドウヒ</t>
    </rPh>
    <phoneticPr fontId="1"/>
  </si>
  <si>
    <t>貢献利益</t>
    <rPh sb="0" eb="4">
      <t>コウケンリエキ</t>
    </rPh>
    <phoneticPr fontId="1"/>
  </si>
  <si>
    <t>構成比</t>
    <rPh sb="0" eb="3">
      <t>コウセイヒ</t>
    </rPh>
    <phoneticPr fontId="1"/>
  </si>
  <si>
    <t>サンプル_単純例</t>
    <rPh sb="5" eb="7">
      <t>タンジュン</t>
    </rPh>
    <rPh sb="7" eb="8">
      <t>レイ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</si>
  <si>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</si>
  <si>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</si>
  <si>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</si>
  <si>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</si>
  <si>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</si>
  <si>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貢献利益線の延長割合</t>
    <rPh sb="0" eb="5">
      <t>コウケンリエキセン</t>
    </rPh>
    <rPh sb="6" eb="10">
      <t>エンチョウワリアイ</t>
    </rPh>
    <phoneticPr fontId="1"/>
  </si>
  <si>
    <t>%</t>
    <phoneticPr fontId="1"/>
  </si>
  <si>
    <t>固定費</t>
    <rPh sb="0" eb="3">
      <t>コテイヒ</t>
    </rPh>
    <phoneticPr fontId="1"/>
  </si>
  <si>
    <t>変動費/貢献利益</t>
    <rPh sb="0" eb="3">
      <t>ヘンドウヒ</t>
    </rPh>
    <rPh sb="4" eb="6">
      <t>コウケン</t>
    </rPh>
    <rPh sb="6" eb="8">
      <t>リエキ</t>
    </rPh>
    <phoneticPr fontId="1"/>
  </si>
  <si>
    <t>ラベル</t>
    <phoneticPr fontId="1"/>
  </si>
  <si>
    <t>実際販売数量</t>
    <rPh sb="0" eb="2">
      <t>ジッサイ</t>
    </rPh>
    <rPh sb="2" eb="4">
      <t>ハンバイ</t>
    </rPh>
    <rPh sb="4" eb="6">
      <t>スウリョウ</t>
    </rPh>
    <phoneticPr fontId="1"/>
  </si>
  <si>
    <t>損益分岐点販売数量</t>
    <rPh sb="0" eb="2">
      <t>ソンエキ</t>
    </rPh>
    <rPh sb="2" eb="5">
      <t>ブンキテン</t>
    </rPh>
    <rPh sb="5" eb="7">
      <t>ハンバイ</t>
    </rPh>
    <rPh sb="7" eb="9">
      <t>スウリョウ</t>
    </rPh>
    <phoneticPr fontId="1"/>
  </si>
  <si>
    <t>税前利益</t>
    <rPh sb="0" eb="2">
      <t>ゼイマエ</t>
    </rPh>
    <rPh sb="2" eb="4">
      <t>リエキ</t>
    </rPh>
    <phoneticPr fontId="1"/>
  </si>
  <si>
    <t>費用/税前利益</t>
    <rPh sb="0" eb="2">
      <t>ヒヨウ</t>
    </rPh>
    <rPh sb="3" eb="5">
      <t>ゼイマエ</t>
    </rPh>
    <rPh sb="5" eb="7">
      <t>リエキ</t>
    </rPh>
    <phoneticPr fontId="1"/>
  </si>
  <si>
    <t>税引後利益</t>
    <rPh sb="0" eb="3">
      <t>ゼイビキゴ</t>
    </rPh>
    <rPh sb="3" eb="5">
      <t>リエキ</t>
    </rPh>
    <phoneticPr fontId="1"/>
  </si>
  <si>
    <t>実効税率</t>
    <rPh sb="0" eb="4">
      <t>ジッコウゼイリツ</t>
    </rPh>
    <phoneticPr fontId="1"/>
  </si>
  <si>
    <t>法人税</t>
    <rPh sb="0" eb="3">
      <t>ホウジンゼイ</t>
    </rPh>
    <phoneticPr fontId="1"/>
  </si>
  <si>
    <t>費用/税引後利益</t>
    <rPh sb="0" eb="2">
      <t>ヒヨウ</t>
    </rPh>
    <rPh sb="3" eb="6">
      <t>ゼイビキゴ</t>
    </rPh>
    <rPh sb="6" eb="8">
      <t>リエキ</t>
    </rPh>
    <phoneticPr fontId="1"/>
  </si>
  <si>
    <t>目標利益（税引後利益）を達成する必要販売数量の計算　-貢献利益単価法</t>
    <rPh sb="0" eb="4">
      <t>モクヒョウリエキ</t>
    </rPh>
    <rPh sb="5" eb="8">
      <t>ゼイビキゴ</t>
    </rPh>
    <rPh sb="8" eb="10">
      <t>リエキ</t>
    </rPh>
    <rPh sb="12" eb="14">
      <t>タッセイ</t>
    </rPh>
    <rPh sb="16" eb="18">
      <t>ヒツヨウ</t>
    </rPh>
    <rPh sb="18" eb="20">
      <t>ハンバイ</t>
    </rPh>
    <rPh sb="20" eb="22">
      <t>スウリョウ</t>
    </rPh>
    <rPh sb="23" eb="25">
      <t>ケイサン</t>
    </rPh>
    <rPh sb="27" eb="31">
      <t>コウケンリエキ</t>
    </rPh>
    <rPh sb="31" eb="34">
      <t>タンカホウ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</si>
</sst>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0_ "/>
    <numFmt numFmtId="178" formatCode="#,##0.000;[Red]\-#,##0.000"/>
    <numFmt numFmtId="179" formatCode="0.0%"/>
    <numFmt numFmtId="180" formatCode="#,##0_ ;[Red]\-#,##0\ "/>
  </numFmts>
  <fonts count="8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0"/>
      <color theme="1"/>
      <name val="Meiryo UI"/>
      <family val="2"/>
      <scheme val="minor"/>
    </font>
    <font>
      <sz val="8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177" fontId="0" fillId="0" borderId="0" xfId="0" applyNumberFormat="1" applyBorder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10" fontId="0" fillId="0" borderId="0" xfId="2" applyNumberFormat="1" applyFont="1" applyAlignment="1"/>
    <xf numFmtId="176" fontId="0" fillId="0" borderId="0" xfId="0" applyNumberFormat="1"/>
    <xf numFmtId="38" fontId="4" fillId="3" borderId="7" xfId="1" applyFont="1" applyFill="1" applyBorder="1" applyAlignment="1"/>
    <xf numFmtId="38" fontId="4" fillId="3" borderId="6" xfId="1" applyFont="1" applyFill="1" applyBorder="1" applyAlignment="1"/>
    <xf numFmtId="0" fontId="0" fillId="0" borderId="8" xfId="0" applyBorder="1"/>
    <xf numFmtId="38" fontId="0" fillId="0" borderId="8" xfId="0" applyNumberFormat="1" applyBorder="1"/>
    <xf numFmtId="38" fontId="0" fillId="0" borderId="2" xfId="0" applyNumberFormat="1" applyBorder="1"/>
    <xf numFmtId="0" fontId="0" fillId="0" borderId="3" xfId="0" applyBorder="1"/>
    <xf numFmtId="38" fontId="0" fillId="0" borderId="3" xfId="0" applyNumberFormat="1" applyBorder="1"/>
    <xf numFmtId="0" fontId="0" fillId="0" borderId="1" xfId="0" applyBorder="1"/>
    <xf numFmtId="179" fontId="0" fillId="0" borderId="3" xfId="2" applyNumberFormat="1" applyFont="1" applyBorder="1" applyAlignment="1"/>
    <xf numFmtId="38" fontId="4" fillId="3" borderId="4" xfId="1" applyFont="1" applyFill="1" applyBorder="1" applyAlignment="1"/>
    <xf numFmtId="0" fontId="0" fillId="0" borderId="9" xfId="0" applyBorder="1"/>
    <xf numFmtId="38" fontId="0" fillId="0" borderId="11" xfId="0" applyNumberFormat="1" applyBorder="1"/>
    <xf numFmtId="38" fontId="5" fillId="0" borderId="10" xfId="1" applyFont="1" applyFill="1" applyBorder="1" applyAlignment="1"/>
    <xf numFmtId="0" fontId="4" fillId="3" borderId="4" xfId="0" applyFont="1" applyFill="1" applyBorder="1"/>
    <xf numFmtId="0" fontId="0" fillId="0" borderId="5" xfId="0" applyBorder="1"/>
    <xf numFmtId="38" fontId="0" fillId="0" borderId="5" xfId="0" applyNumberFormat="1" applyBorder="1"/>
    <xf numFmtId="179" fontId="0" fillId="0" borderId="5" xfId="2" applyNumberFormat="1" applyFont="1" applyBorder="1" applyAlignment="1"/>
    <xf numFmtId="38" fontId="0" fillId="0" borderId="12" xfId="0" applyNumberFormat="1" applyBorder="1"/>
    <xf numFmtId="179" fontId="5" fillId="0" borderId="5" xfId="2" applyNumberFormat="1" applyFont="1" applyFill="1" applyBorder="1" applyAlignment="1"/>
    <xf numFmtId="38" fontId="0" fillId="0" borderId="0" xfId="0" applyNumberFormat="1" applyBorder="1"/>
    <xf numFmtId="179" fontId="5" fillId="0" borderId="0" xfId="2" applyNumberFormat="1" applyFont="1" applyFill="1" applyBorder="1" applyAlignment="1"/>
    <xf numFmtId="38" fontId="5" fillId="0" borderId="13" xfId="1" applyFont="1" applyFill="1" applyBorder="1" applyAlignment="1"/>
    <xf numFmtId="38" fontId="4" fillId="3" borderId="4" xfId="0" applyNumberFormat="1" applyFont="1" applyFill="1" applyBorder="1"/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179" fontId="5" fillId="0" borderId="8" xfId="2" applyNumberFormat="1" applyFont="1" applyFill="1" applyBorder="1" applyAlignment="1"/>
    <xf numFmtId="38" fontId="0" fillId="0" borderId="9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13" xfId="0" applyBorder="1"/>
    <xf numFmtId="38" fontId="0" fillId="0" borderId="13" xfId="0" applyNumberFormat="1" applyBorder="1"/>
    <xf numFmtId="179" fontId="0" fillId="0" borderId="13" xfId="2" applyNumberFormat="1" applyFont="1" applyBorder="1" applyAlignment="1"/>
    <xf numFmtId="0" fontId="0" fillId="0" borderId="3" xfId="0" applyFill="1" applyBorder="1"/>
    <xf numFmtId="0" fontId="0" fillId="0" borderId="5" xfId="0" applyFill="1" applyBorder="1"/>
    <xf numFmtId="17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1" xfId="1" applyNumberFormat="1" applyFont="1" applyBorder="1" applyAlignment="1">
      <alignment horizontal="left" vertical="center"/>
    </xf>
    <xf numFmtId="178" fontId="6" fillId="0" borderId="1" xfId="1" applyNumberFormat="1" applyFont="1" applyBorder="1" applyAlignment="1">
      <alignment horizontal="center" vertical="center"/>
    </xf>
    <xf numFmtId="38" fontId="0" fillId="0" borderId="14" xfId="0" applyNumberFormat="1" applyBorder="1"/>
    <xf numFmtId="0" fontId="0" fillId="0" borderId="3" xfId="0" applyBorder="1" applyAlignment="1">
      <alignment horizontal="right"/>
    </xf>
    <xf numFmtId="180" fontId="0" fillId="0" borderId="3" xfId="1" applyNumberFormat="1" applyFont="1" applyBorder="1" applyAlignment="1">
      <alignment horizontal="right"/>
    </xf>
    <xf numFmtId="38" fontId="5" fillId="0" borderId="14" xfId="1" applyFont="1" applyFill="1" applyBorder="1" applyAlignment="1"/>
    <xf numFmtId="38" fontId="5" fillId="0" borderId="17" xfId="1" applyFont="1" applyFill="1" applyBorder="1" applyAlignment="1"/>
    <xf numFmtId="10" fontId="4" fillId="3" borderId="4" xfId="2" applyNumberFormat="1" applyFont="1" applyFill="1" applyBorder="1" applyAlignment="1"/>
    <xf numFmtId="178" fontId="7" fillId="0" borderId="1" xfId="1" applyNumberFormat="1" applyFont="1" applyBorder="1" applyAlignment="1">
      <alignment horizontal="center" vertical="center"/>
    </xf>
    <xf numFmtId="38" fontId="0" fillId="0" borderId="8" xfId="0" applyNumberFormat="1" applyBorder="1" applyAlignment="1">
      <alignment horizontal="right"/>
    </xf>
    <xf numFmtId="179" fontId="5" fillId="0" borderId="13" xfId="2" applyNumberFormat="1" applyFont="1" applyFill="1" applyBorder="1" applyAlignment="1"/>
    <xf numFmtId="179" fontId="5" fillId="0" borderId="12" xfId="2" applyNumberFormat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99FF"/>
      <color rgb="FFCC66FF"/>
      <color rgb="FFFF00FF"/>
      <color rgb="FFFFCCFF"/>
      <color rgb="FFCCCCFF"/>
      <color rgb="FFCCFF99"/>
      <color rgb="FFCCFFCC"/>
      <color rgb="FFCCCC00"/>
      <color rgb="FFCC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目標税引後利益</a:t>
            </a:r>
            <a:r>
              <a:rPr lang="en-US" altLang="ja-JP" b="1"/>
              <a:t>P/L</a:t>
            </a:r>
            <a:endParaRPr lang="ja-JP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'目標利益（税引後利益）貢献利益単価法'!$C$64:$D$64</c:f>
              <c:strCache>
                <c:ptCount val="2"/>
                <c:pt idx="0">
                  <c:v>売上高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'目標利益（税引後利益）貢献利益単価法'!$E$64:$I$64</c:f>
              <c:numCache>
                <c:formatCode>General</c:formatCode>
                <c:ptCount val="5"/>
                <c:pt idx="0" formatCode="#,##0_);[Red]\(#,##0\)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F-4CDE-8A4C-16E89A490743}"/>
            </c:ext>
          </c:extLst>
        </c:ser>
        <c:ser>
          <c:idx val="1"/>
          <c:order val="1"/>
          <c:tx>
            <c:strRef>
              <c:f>'目標利益（税引後利益）貢献利益単価法'!$C$66:$D$66</c:f>
              <c:strCache>
                <c:ptCount val="2"/>
                <c:pt idx="0">
                  <c:v>貢献利益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08-4888-BDAE-74C423AB94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'目標利益（税引後利益）貢献利益単価法'!$E$66:$I$66</c:f>
              <c:numCache>
                <c:formatCode>#,##0_);[Red]\(#,##0\)</c:formatCode>
                <c:ptCount val="5"/>
                <c:pt idx="1">
                  <c:v>540000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6F-4CDE-8A4C-16E89A490743}"/>
            </c:ext>
          </c:extLst>
        </c:ser>
        <c:ser>
          <c:idx val="6"/>
          <c:order val="2"/>
          <c:tx>
            <c:strRef>
              <c:f>'目標利益（税引後利益）貢献利益単価法'!$C$70:$D$70</c:f>
              <c:strCache>
                <c:ptCount val="2"/>
                <c:pt idx="0">
                  <c:v>税引後利益</c:v>
                </c:pt>
                <c:pt idx="1">
                  <c:v>百万円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CFF">
                  <a:alpha val="50196"/>
                </a:srgbClr>
              </a:solidFill>
              <a:ln>
                <a:solidFill>
                  <a:srgbClr val="FF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08-4888-BDAE-74C423AB94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'目標利益（税引後利益）貢献利益単価法'!$E$70:$I$70</c:f>
              <c:numCache>
                <c:formatCode>#,##0_);[Red]\(#,##0\)</c:formatCode>
                <c:ptCount val="5"/>
                <c:pt idx="3">
                  <c:v>210000</c:v>
                </c:pt>
                <c:pt idx="4" formatCode="0.0%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6F-4CDE-8A4C-16E89A490743}"/>
            </c:ext>
          </c:extLst>
        </c:ser>
        <c:ser>
          <c:idx val="2"/>
          <c:order val="3"/>
          <c:tx>
            <c:strRef>
              <c:f>'目標利益（税引後利益）貢献利益単価法'!$C$68:$D$68</c:f>
              <c:strCache>
                <c:ptCount val="2"/>
                <c:pt idx="0">
                  <c:v>税前利益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'目標利益（税引後利益）貢献利益単価法'!$E$68:$I$68</c:f>
              <c:numCache>
                <c:formatCode>#,##0_);[Red]\(#,##0\)</c:formatCode>
                <c:ptCount val="5"/>
                <c:pt idx="2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A6F-4CDE-8A4C-16E89A490743}"/>
            </c:ext>
          </c:extLst>
        </c:ser>
        <c:ser>
          <c:idx val="5"/>
          <c:order val="4"/>
          <c:tx>
            <c:strRef>
              <c:f>'目標利益（税引後利益）貢献利益単価法'!$C$69:$D$69</c:f>
              <c:strCache>
                <c:ptCount val="2"/>
                <c:pt idx="0">
                  <c:v>法人税</c:v>
                </c:pt>
                <c:pt idx="1">
                  <c:v>百万円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A6F-4CDE-8A4C-16E89A490743}"/>
              </c:ext>
            </c:extLst>
          </c:dPt>
          <c:dPt>
            <c:idx val="4"/>
            <c:invertIfNegative val="0"/>
            <c:bubble3D val="0"/>
            <c:spPr>
              <a:solidFill>
                <a:srgbClr val="CC99FF">
                  <a:alpha val="50196"/>
                </a:srgbClr>
              </a:solidFill>
              <a:ln>
                <a:solidFill>
                  <a:srgbClr val="CC66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6F-4CDE-8A4C-16E89A4907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'目標利益（税引後利益）貢献利益単価法'!$E$69:$I$69</c:f>
              <c:numCache>
                <c:formatCode>#,##0_);[Red]\(#,##0\)</c:formatCode>
                <c:ptCount val="5"/>
                <c:pt idx="3">
                  <c:v>90000</c:v>
                </c:pt>
                <c:pt idx="4" formatCode="0.0%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6F-4CDE-8A4C-16E89A490743}"/>
            </c:ext>
          </c:extLst>
        </c:ser>
        <c:ser>
          <c:idx val="3"/>
          <c:order val="5"/>
          <c:tx>
            <c:strRef>
              <c:f>'目標利益（税引後利益）貢献利益単価法'!$C$67:$D$67</c:f>
              <c:strCache>
                <c:ptCount val="2"/>
                <c:pt idx="0">
                  <c:v>固定費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A6F-4CDE-8A4C-16E89A49074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08-4888-BDAE-74C423AB942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6F-4CDE-8A4C-16E89A4907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'目標利益（税引後利益）貢献利益単価法'!$E$67:$I$67</c:f>
              <c:numCache>
                <c:formatCode>#,##0_);[Red]\(#,##0\)</c:formatCode>
                <c:ptCount val="5"/>
                <c:pt idx="2">
                  <c:v>240000</c:v>
                </c:pt>
                <c:pt idx="3">
                  <c:v>240000</c:v>
                </c:pt>
                <c:pt idx="4" formatCode="0.0%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6F-4CDE-8A4C-16E89A490743}"/>
            </c:ext>
          </c:extLst>
        </c:ser>
        <c:ser>
          <c:idx val="4"/>
          <c:order val="6"/>
          <c:tx>
            <c:strRef>
              <c:f>'目標利益（税引後利益）貢献利益単価法'!$C$65:$D$65</c:f>
              <c:strCache>
                <c:ptCount val="2"/>
                <c:pt idx="0">
                  <c:v>変動費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08-4888-BDAE-74C423AB9428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6F-4CDE-8A4C-16E89A49074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08-4888-BDAE-74C423AB9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'目標利益（税引後利益）貢献利益単価法'!$E$63:$I$63</c:f>
              <c:strCache>
                <c:ptCount val="5"/>
                <c:pt idx="0">
                  <c:v>売上高</c:v>
                </c:pt>
                <c:pt idx="1">
                  <c:v>変動費/貢献利益</c:v>
                </c:pt>
                <c:pt idx="2">
                  <c:v>費用/税前利益</c:v>
                </c:pt>
                <c:pt idx="3">
                  <c:v>費用/税引後利益</c:v>
                </c:pt>
                <c:pt idx="4">
                  <c:v>構成比</c:v>
                </c:pt>
              </c:strCache>
            </c:strRef>
          </c:cat>
          <c:val>
            <c:numRef>
              <c:f>'目標利益（税引後利益）貢献利益単価法'!$E$65:$I$65</c:f>
              <c:numCache>
                <c:formatCode>#,##0_);[Red]\(#,##0\)</c:formatCode>
                <c:ptCount val="5"/>
                <c:pt idx="1">
                  <c:v>460000</c:v>
                </c:pt>
                <c:pt idx="2">
                  <c:v>460000</c:v>
                </c:pt>
                <c:pt idx="3">
                  <c:v>460000</c:v>
                </c:pt>
                <c:pt idx="4" formatCode="0.0%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6F-4CDE-8A4C-16E89A490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684287"/>
        <c:axId val="74688863"/>
      </c:barChart>
      <c:catAx>
        <c:axId val="746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8863"/>
        <c:crosses val="autoZero"/>
        <c:auto val="1"/>
        <c:lblAlgn val="ctr"/>
        <c:lblOffset val="100"/>
        <c:noMultiLvlLbl val="0"/>
      </c:catAx>
      <c:valAx>
        <c:axId val="74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42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026023391812853E-2"/>
          <c:y val="0.80264592020447956"/>
          <c:w val="0.97351812865497067"/>
          <c:h val="0.16892097874047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目標税引後利益達成販売数量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707748538011702E-2"/>
          <c:y val="9.8102725965864085E-2"/>
          <c:w val="0.88651330409356721"/>
          <c:h val="0.7872901799569967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C7-4E95-A580-4FB430EF511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C7-4E95-A580-4FB430EF5111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C7-4E95-A580-4FB430EF5111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C7-4E95-A580-4FB430EF5111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C7-4E95-A580-4FB430EF511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C7-4E95-A580-4FB430EF511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571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C7-4E95-A580-4FB430EF5111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BC7-4E95-A580-4FB430EF511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BC7-4E95-A580-4FB430EF5111}"/>
              </c:ext>
            </c:extLst>
          </c:dPt>
          <c:dPt>
            <c:idx val="1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bg1"/>
                  </a:solidFill>
                  <a:prstDash val="sysDot"/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BC7-4E95-A580-4FB430EF511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BC7-4E95-A580-4FB430EF511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D48B51B-45ED-4C09-B3FB-06092DFDE21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BC7-4E95-A580-4FB430EF51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CAF0DAB-4D34-4BED-A9D0-2331C6E495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BC7-4E95-A580-4FB430EF51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C9262C-7979-48AB-9B82-A651DCB419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BC7-4E95-A580-4FB430EF5111}"/>
                </c:ext>
              </c:extLst>
            </c:dLbl>
            <c:dLbl>
              <c:idx val="3"/>
              <c:layout>
                <c:manualLayout>
                  <c:x val="-3.713450292397797E-3"/>
                  <c:y val="3.36778259119168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7E27F2-ADA3-4F16-AC87-247B51E1D12C}" type="CELLRANG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5"/>
                        </a:solidFill>
                      </a:rPr>
                      <a:t>, </a:t>
                    </a:r>
                    <a:fld id="{654BC89E-2658-4742-99B4-0515B3C5ECA2}" type="YVALUE">
                      <a:rPr lang="en-US" altLang="ja-JP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chemeClr val="accent5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BC7-4E95-A580-4FB430EF51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39DB146-FB4A-4ED9-A314-B2F68A16B6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BC7-4E95-A580-4FB430EF51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BF7EF3B-11BD-46DC-B5B2-663F3990DF8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BC7-4E95-A580-4FB430EF5111}"/>
                </c:ext>
              </c:extLst>
            </c:dLbl>
            <c:dLbl>
              <c:idx val="6"/>
              <c:layout>
                <c:manualLayout>
                  <c:x val="7.4269005847952532E-3"/>
                  <c:y val="-4.89859285991517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CA70648-4693-4686-94B4-FB7DC51CC060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B352EB58-1285-4534-99CB-270AB287CF55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BC7-4E95-A580-4FB430EF5111}"/>
                </c:ext>
              </c:extLst>
            </c:dLbl>
            <c:dLbl>
              <c:idx val="7"/>
              <c:layout>
                <c:manualLayout>
                  <c:x val="5.5701754385964908E-3"/>
                  <c:y val="3.06162053744699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6ECB91-A2C3-4DC2-B4B1-4651FAC4162C}" type="CELLRANGE">
                      <a:rPr lang="en-US" altLang="ja-JP">
                        <a:solidFill>
                          <a:schemeClr val="accent6"/>
                        </a:solidFill>
                      </a:rPr>
                      <a:pPr>
                        <a:defRPr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BC7-4E95-A580-4FB430EF5111}"/>
                </c:ext>
              </c:extLst>
            </c:dLbl>
            <c:dLbl>
              <c:idx val="8"/>
              <c:layout>
                <c:manualLayout>
                  <c:x val="1.4853801169590643E-2"/>
                  <c:y val="3.0616205374469942E-3"/>
                </c:manualLayout>
              </c:layout>
              <c:tx>
                <c:rich>
                  <a:bodyPr/>
                  <a:lstStyle/>
                  <a:p>
                    <a:fld id="{9A464245-5BED-45B9-9112-EB9DE5DC3EC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BC7-4E95-A580-4FB430EF511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32E8469-EA9F-4DD1-B8CB-0587A179C1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BC7-4E95-A580-4FB430EF511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2574427-2A04-4487-A6CD-939D43D489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BC7-4E95-A580-4FB430EF5111}"/>
                </c:ext>
              </c:extLst>
            </c:dLbl>
            <c:dLbl>
              <c:idx val="11"/>
              <c:layout>
                <c:manualLayout>
                  <c:x val="-0.18103070175438596"/>
                  <c:y val="-6.73556518238338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4B258A-D0BB-470C-BE33-D7022ED49FB4}" type="CELLRANG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2"/>
                        </a:solidFill>
                      </a:rPr>
                      <a:t>, </a:t>
                    </a:r>
                    <a:fld id="{BFA9191B-B7C8-4146-8796-C4CB4F78E3F6}" type="XVALU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10614035087719"/>
                      <c:h val="0.1097897124728492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BC7-4E95-A580-4FB430EF511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32311E9-A38F-48AA-A8F7-03D36D41E4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BC7-4E95-A580-4FB430EF5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'目標利益（税引後利益）貢献利益単価法'!$E$73:$E$85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10000</c:v>
                </c:pt>
                <c:pt idx="2">
                  <c:v>0</c:v>
                </c:pt>
                <c:pt idx="3">
                  <c:v>10000</c:v>
                </c:pt>
                <c:pt idx="4">
                  <c:v>0</c:v>
                </c:pt>
                <c:pt idx="5">
                  <c:v>10000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0</c:v>
                </c:pt>
                <c:pt idx="10">
                  <c:v>2222.2222222222222</c:v>
                </c:pt>
                <c:pt idx="11">
                  <c:v>2222.2222222222222</c:v>
                </c:pt>
                <c:pt idx="12">
                  <c:v>0</c:v>
                </c:pt>
              </c:numCache>
            </c:numRef>
          </c:xVal>
          <c:yVal>
            <c:numRef>
              <c:f>'目標利益（税引後利益）貢献利益単価法'!$F$73:$F$85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2000000</c:v>
                </c:pt>
                <c:pt idx="2">
                  <c:v>240000</c:v>
                </c:pt>
                <c:pt idx="3">
                  <c:v>240000</c:v>
                </c:pt>
                <c:pt idx="4">
                  <c:v>240000</c:v>
                </c:pt>
                <c:pt idx="5">
                  <c:v>1160000</c:v>
                </c:pt>
                <c:pt idx="6">
                  <c:v>0</c:v>
                </c:pt>
                <c:pt idx="7">
                  <c:v>700000</c:v>
                </c:pt>
                <c:pt idx="8">
                  <c:v>1000000</c:v>
                </c:pt>
                <c:pt idx="9">
                  <c:v>1000000</c:v>
                </c:pt>
                <c:pt idx="10">
                  <c:v>0</c:v>
                </c:pt>
                <c:pt idx="11">
                  <c:v>444444.44444444444</c:v>
                </c:pt>
                <c:pt idx="12">
                  <c:v>444444.44444444444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'目標利益（税引後利益）貢献利益単価法'!$D$73:$D$85</c15:f>
                <c15:dlblRangeCache>
                  <c:ptCount val="13"/>
                  <c:pt idx="3">
                    <c:v>固定費</c:v>
                  </c:pt>
                  <c:pt idx="6">
                    <c:v>実際販売数量</c:v>
                  </c:pt>
                  <c:pt idx="7">
                    <c:v>変動費,460000</c:v>
                  </c:pt>
                  <c:pt idx="8">
                    <c:v>税前利益,300000</c:v>
                  </c:pt>
                  <c:pt idx="11">
                    <c:v>損益分岐点販売数量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EBC7-4E95-A580-4FB430EF5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93039"/>
        <c:axId val="512600111"/>
      </c:scatterChart>
      <c:valAx>
        <c:axId val="51259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（売上数量：個）</a:t>
                </a:r>
              </a:p>
            </c:rich>
          </c:tx>
          <c:layout>
            <c:manualLayout>
              <c:xMode val="edge"/>
              <c:yMode val="edge"/>
              <c:x val="0.8200640350877193"/>
              <c:y val="0.93673415194102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00111"/>
        <c:crosses val="autoZero"/>
        <c:crossBetween val="midCat"/>
      </c:valAx>
      <c:valAx>
        <c:axId val="5126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59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23</xdr:row>
      <xdr:rowOff>71435</xdr:rowOff>
    </xdr:from>
    <xdr:to>
      <xdr:col>10</xdr:col>
      <xdr:colOff>339187</xdr:colOff>
      <xdr:row>37</xdr:row>
      <xdr:rowOff>84410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DBD804-6BD8-498C-8275-7A062B0E1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37</xdr:row>
      <xdr:rowOff>157169</xdr:rowOff>
    </xdr:from>
    <xdr:to>
      <xdr:col>10</xdr:col>
      <xdr:colOff>339187</xdr:colOff>
      <xdr:row>59</xdr:row>
      <xdr:rowOff>114299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D28622A-389E-4132-812C-EA549D5BC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0.72203</cdr:x>
      <cdr:y>0.03142</cdr:y>
    </cdr:from>
    <cdr:to>
      <cdr:x>0.85572</cdr:x>
      <cdr:y>0.34892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8835DD-0238-4DDF-82E8-09D6CC2265F1}"/>
            </a:ext>
          </a:extLst>
        </cdr:cNvPr>
        <cdr:cNvSpPr txBox="1"/>
      </cdr:nvSpPr>
      <cdr:spPr>
        <a:xfrm xmlns:a="http://schemas.openxmlformats.org/drawingml/2006/main">
          <a:off x="4938713" y="9048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0.64503</cdr:x>
      <cdr:y>0.58605</cdr:y>
    </cdr:from>
    <cdr:to>
      <cdr:x>0.65171</cdr:x>
      <cdr:y>0.60192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713E65B-00D3-4DDA-A0AC-8E7D65E8174F}"/>
            </a:ext>
          </a:extLst>
        </cdr:cNvPr>
        <cdr:cNvSpPr txBox="1"/>
      </cdr:nvSpPr>
      <cdr:spPr>
        <a:xfrm xmlns:a="http://schemas.openxmlformats.org/drawingml/2006/main">
          <a:off x="4411981" y="1687824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0.0007</cdr:x>
      <cdr:y>0.03472</cdr:y>
    </cdr:from>
    <cdr:to>
      <cdr:x>0.19217</cdr:x>
      <cdr:y>0.10087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D54008A-2776-4DFA-A088-776C8A652BF8}"/>
            </a:ext>
          </a:extLst>
        </cdr:cNvPr>
        <cdr:cNvSpPr txBox="1"/>
      </cdr:nvSpPr>
      <cdr:spPr>
        <a:xfrm xmlns:a="http://schemas.openxmlformats.org/drawingml/2006/main">
          <a:off x="4761" y="100006"/>
          <a:ext cx="1309689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j-lt"/>
            </a:rPr>
            <a:t>（費用</a:t>
          </a:r>
          <a:r>
            <a:rPr lang="en-US" altLang="ja-JP" sz="900">
              <a:latin typeface="+mj-lt"/>
            </a:rPr>
            <a:t>/</a:t>
          </a:r>
          <a:r>
            <a:rPr lang="ja-JP" altLang="en-US" sz="900">
              <a:latin typeface="+mj-lt"/>
            </a:rPr>
            <a:t>利益：百万円）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38D9-877B-4AF2-AA51-B7FD3D664D88}">
  <dimension ref="A1:K86"/>
  <sheetViews>
    <sheetView showGridLines="0" tabSelected="1" workbookViewId="0"/>
  </sheetViews>
  <sheetFormatPr defaultColWidth="0" defaultRowHeight="0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6384" width="8.88671875" hidden="1"/>
  </cols>
  <sheetData>
    <row r="1" spans="1:11" ht="15" customHeight="1" x14ac:dyDescent="0.4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4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4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 x14ac:dyDescent="0.45"/>
    <row r="6" spans="1:11" ht="5.0999999999999996" customHeight="1" x14ac:dyDescent="0.45"/>
    <row r="7" spans="1:11" ht="15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1" ht="15" x14ac:dyDescent="0.45"/>
    <row r="9" spans="1:11" ht="16.149999999999999" customHeight="1" thickBot="1" x14ac:dyDescent="0.5">
      <c r="E9" s="19" t="s">
        <v>12</v>
      </c>
    </row>
    <row r="10" spans="1:11" ht="16.149999999999999" customHeight="1" thickBot="1" x14ac:dyDescent="0.5">
      <c r="C10" t="s">
        <v>24</v>
      </c>
      <c r="D10" t="s">
        <v>0</v>
      </c>
      <c r="E10" s="18">
        <v>210000</v>
      </c>
    </row>
    <row r="11" spans="1:11" ht="16.149999999999999" customHeight="1" thickBot="1" x14ac:dyDescent="0.5"/>
    <row r="12" spans="1:11" ht="16.149999999999999" customHeight="1" thickBot="1" x14ac:dyDescent="0.5">
      <c r="C12" t="s">
        <v>25</v>
      </c>
      <c r="D12" t="s">
        <v>16</v>
      </c>
      <c r="E12" s="51">
        <v>0.3</v>
      </c>
    </row>
    <row r="13" spans="1:11" ht="16.149999999999999" customHeight="1" x14ac:dyDescent="0.45"/>
    <row r="14" spans="1:11" ht="15.4" thickBot="1" x14ac:dyDescent="0.5">
      <c r="E14" s="19" t="s">
        <v>10</v>
      </c>
      <c r="F14" s="11" t="s">
        <v>11</v>
      </c>
      <c r="G14" s="16" t="s">
        <v>12</v>
      </c>
      <c r="H14" s="16" t="s">
        <v>8</v>
      </c>
    </row>
    <row r="15" spans="1:11" ht="15" x14ac:dyDescent="0.45">
      <c r="C15" t="s">
        <v>4</v>
      </c>
      <c r="D15" t="s">
        <v>0</v>
      </c>
      <c r="E15" s="9">
        <v>200</v>
      </c>
      <c r="F15" s="50">
        <f>(G18+G19)/E17</f>
        <v>5000</v>
      </c>
      <c r="G15" s="49">
        <f>E15*F15</f>
        <v>1000000</v>
      </c>
      <c r="H15" s="34">
        <f>G15/G$15</f>
        <v>1</v>
      </c>
    </row>
    <row r="16" spans="1:11" ht="15.4" thickBot="1" x14ac:dyDescent="0.5">
      <c r="C16" t="s">
        <v>6</v>
      </c>
      <c r="D16" t="s">
        <v>0</v>
      </c>
      <c r="E16" s="10">
        <v>92</v>
      </c>
      <c r="F16" s="21">
        <f>F15</f>
        <v>5000</v>
      </c>
      <c r="G16" s="30">
        <f>E16*F16</f>
        <v>460000</v>
      </c>
      <c r="H16" s="27">
        <f>G16/G$15</f>
        <v>0.46</v>
      </c>
    </row>
    <row r="17" spans="2:11" ht="15.4" thickBot="1" x14ac:dyDescent="0.5">
      <c r="C17" t="s">
        <v>7</v>
      </c>
      <c r="D17" t="s">
        <v>0</v>
      </c>
      <c r="E17" s="32">
        <f>E15-E16</f>
        <v>108</v>
      </c>
      <c r="F17" s="36">
        <f>F15</f>
        <v>5000</v>
      </c>
      <c r="G17" s="35">
        <f>E17*F17</f>
        <v>540000</v>
      </c>
      <c r="H17" s="27">
        <f>G17/G$15</f>
        <v>0.54</v>
      </c>
    </row>
    <row r="18" spans="2:11" ht="15.4" thickBot="1" x14ac:dyDescent="0.5">
      <c r="C18" t="s">
        <v>17</v>
      </c>
      <c r="D18" t="s">
        <v>0</v>
      </c>
      <c r="E18" s="53">
        <f>G18/F18</f>
        <v>48</v>
      </c>
      <c r="F18" s="33">
        <f>F15</f>
        <v>5000</v>
      </c>
      <c r="G18" s="31">
        <v>240000</v>
      </c>
      <c r="H18" s="54">
        <f>G18/G$15</f>
        <v>0.24</v>
      </c>
    </row>
    <row r="19" spans="2:11" ht="15.4" thickBot="1" x14ac:dyDescent="0.5">
      <c r="C19" t="s">
        <v>22</v>
      </c>
      <c r="D19" t="s">
        <v>0</v>
      </c>
      <c r="E19" s="26">
        <f>E17-E18</f>
        <v>60</v>
      </c>
      <c r="F19" s="26">
        <f>F15</f>
        <v>5000</v>
      </c>
      <c r="G19" s="20">
        <f>E10/(1-E12)</f>
        <v>300000</v>
      </c>
      <c r="H19" s="55">
        <f>G19/G$15</f>
        <v>0.3</v>
      </c>
    </row>
    <row r="20" spans="2:11" ht="15.75" thickTop="1" thickBot="1" x14ac:dyDescent="0.5">
      <c r="E20" s="28"/>
      <c r="F20" s="28"/>
      <c r="H20" s="29"/>
    </row>
    <row r="21" spans="2:11" ht="16.149999999999999" customHeight="1" thickBot="1" x14ac:dyDescent="0.5">
      <c r="C21" t="s">
        <v>15</v>
      </c>
      <c r="E21" s="22">
        <v>2</v>
      </c>
    </row>
    <row r="22" spans="2:11" ht="16.149999999999999" customHeight="1" x14ac:dyDescent="0.45">
      <c r="F22" s="5"/>
      <c r="G22" s="5"/>
      <c r="H22" s="5"/>
      <c r="I22" s="7"/>
      <c r="J22" s="5"/>
    </row>
    <row r="23" spans="2:11" ht="15" x14ac:dyDescent="0.45">
      <c r="B23" s="3">
        <f ca="1">MAX($B$7:B86)+1</f>
        <v>3</v>
      </c>
      <c r="C23" s="3" t="s">
        <v>3</v>
      </c>
      <c r="D23" s="2"/>
      <c r="E23" s="2"/>
      <c r="F23" s="2"/>
      <c r="G23" s="2"/>
      <c r="H23" s="2"/>
      <c r="I23" s="2"/>
      <c r="J23" s="2"/>
      <c r="K23" s="2"/>
    </row>
    <row r="24" spans="2:11" ht="15" x14ac:dyDescent="0.45"/>
    <row r="25" spans="2:11" ht="15" x14ac:dyDescent="0.45"/>
    <row r="26" spans="2:11" ht="15" x14ac:dyDescent="0.45"/>
    <row r="27" spans="2:11" ht="15" x14ac:dyDescent="0.45"/>
    <row r="28" spans="2:11" ht="15" x14ac:dyDescent="0.45"/>
    <row r="29" spans="2:11" ht="15" x14ac:dyDescent="0.45"/>
    <row r="30" spans="2:11" ht="15" x14ac:dyDescent="0.45"/>
    <row r="31" spans="2:11" ht="15" x14ac:dyDescent="0.45"/>
    <row r="32" spans="2:11" ht="15" x14ac:dyDescent="0.45"/>
    <row r="33" ht="15" x14ac:dyDescent="0.45"/>
    <row r="34" ht="15" x14ac:dyDescent="0.45"/>
    <row r="35" ht="15" x14ac:dyDescent="0.45"/>
    <row r="36" ht="15" x14ac:dyDescent="0.45"/>
    <row r="37" ht="15" x14ac:dyDescent="0.45"/>
    <row r="38" ht="15" x14ac:dyDescent="0.45"/>
    <row r="39" ht="15" x14ac:dyDescent="0.45"/>
    <row r="40" ht="15" x14ac:dyDescent="0.45"/>
    <row r="41" ht="15" x14ac:dyDescent="0.45"/>
    <row r="42" ht="15" x14ac:dyDescent="0.45"/>
    <row r="43" ht="15" x14ac:dyDescent="0.45"/>
    <row r="44" ht="15" x14ac:dyDescent="0.45"/>
    <row r="45" ht="15" x14ac:dyDescent="0.45"/>
    <row r="46" ht="15" x14ac:dyDescent="0.45"/>
    <row r="47" ht="15" x14ac:dyDescent="0.45"/>
    <row r="48" ht="15" x14ac:dyDescent="0.45"/>
    <row r="49" spans="2:11" ht="15" x14ac:dyDescent="0.45"/>
    <row r="50" spans="2:11" ht="15" x14ac:dyDescent="0.45"/>
    <row r="51" spans="2:11" ht="15" x14ac:dyDescent="0.45"/>
    <row r="52" spans="2:11" ht="15" x14ac:dyDescent="0.45"/>
    <row r="53" spans="2:11" ht="15" x14ac:dyDescent="0.45"/>
    <row r="54" spans="2:11" ht="15" x14ac:dyDescent="0.45"/>
    <row r="55" spans="2:11" ht="15" x14ac:dyDescent="0.45"/>
    <row r="56" spans="2:11" ht="15" x14ac:dyDescent="0.45"/>
    <row r="57" spans="2:11" ht="15" x14ac:dyDescent="0.45"/>
    <row r="58" spans="2:11" ht="15" x14ac:dyDescent="0.45"/>
    <row r="59" spans="2:11" ht="15" x14ac:dyDescent="0.45"/>
    <row r="60" spans="2:11" ht="15" x14ac:dyDescent="0.45"/>
    <row r="61" spans="2:11" ht="15" x14ac:dyDescent="0.45">
      <c r="B61" s="3">
        <f>MAX($B$7:B20)+1</f>
        <v>2</v>
      </c>
      <c r="C61" s="3" t="s">
        <v>2</v>
      </c>
      <c r="D61" s="2"/>
      <c r="E61" s="2"/>
      <c r="F61" s="6"/>
      <c r="G61" s="6"/>
      <c r="H61" s="6"/>
      <c r="I61" s="6"/>
      <c r="J61" s="6"/>
      <c r="K61" s="2"/>
    </row>
    <row r="62" spans="2:11" ht="15" x14ac:dyDescent="0.45">
      <c r="F62" s="5"/>
      <c r="G62" s="5"/>
      <c r="H62" s="5"/>
      <c r="I62" s="5"/>
      <c r="J62" s="5"/>
    </row>
    <row r="63" spans="2:11" ht="15" x14ac:dyDescent="0.45">
      <c r="E63" s="43" t="s">
        <v>4</v>
      </c>
      <c r="F63" s="44" t="s">
        <v>18</v>
      </c>
      <c r="G63" s="45" t="s">
        <v>23</v>
      </c>
      <c r="H63" s="52" t="s">
        <v>27</v>
      </c>
      <c r="I63" s="42" t="s">
        <v>8</v>
      </c>
      <c r="J63" s="5"/>
      <c r="K63" s="5"/>
    </row>
    <row r="64" spans="2:11" ht="15" x14ac:dyDescent="0.45">
      <c r="C64" s="11" t="s">
        <v>4</v>
      </c>
      <c r="D64" s="11" t="s">
        <v>0</v>
      </c>
      <c r="E64" s="12">
        <f>G15</f>
        <v>1000000</v>
      </c>
      <c r="F64" s="11"/>
      <c r="G64" s="11"/>
      <c r="H64" s="11"/>
      <c r="I64" s="11"/>
      <c r="J64" s="1"/>
      <c r="K64" s="1"/>
    </row>
    <row r="65" spans="3:11" ht="15" x14ac:dyDescent="0.45">
      <c r="C65" s="37" t="s">
        <v>6</v>
      </c>
      <c r="D65" s="37" t="s">
        <v>0</v>
      </c>
      <c r="E65" s="37"/>
      <c r="F65" s="38">
        <f>G16</f>
        <v>460000</v>
      </c>
      <c r="G65" s="38">
        <f>G16</f>
        <v>460000</v>
      </c>
      <c r="H65" s="38">
        <f>G16</f>
        <v>460000</v>
      </c>
      <c r="I65" s="39">
        <f>H16</f>
        <v>0.46</v>
      </c>
      <c r="J65" s="1"/>
      <c r="K65" s="1"/>
    </row>
    <row r="66" spans="3:11" ht="15" x14ac:dyDescent="0.45">
      <c r="C66" s="40" t="s">
        <v>7</v>
      </c>
      <c r="D66" s="14" t="s">
        <v>0</v>
      </c>
      <c r="E66" s="14"/>
      <c r="F66" s="15">
        <f>G17</f>
        <v>540000</v>
      </c>
      <c r="G66" s="15"/>
      <c r="H66" s="15"/>
      <c r="I66" s="17"/>
      <c r="J66" s="1"/>
      <c r="K66" s="1"/>
    </row>
    <row r="67" spans="3:11" ht="15" x14ac:dyDescent="0.45">
      <c r="C67" s="14" t="s">
        <v>17</v>
      </c>
      <c r="D67" s="14" t="s">
        <v>0</v>
      </c>
      <c r="E67" s="14"/>
      <c r="F67" s="15"/>
      <c r="G67" s="15">
        <f>G18</f>
        <v>240000</v>
      </c>
      <c r="H67" s="15">
        <f>G18</f>
        <v>240000</v>
      </c>
      <c r="I67" s="17">
        <f>H18</f>
        <v>0.24</v>
      </c>
      <c r="J67" s="1"/>
      <c r="K67" s="1"/>
    </row>
    <row r="68" spans="3:11" ht="15" x14ac:dyDescent="0.45">
      <c r="C68" s="14" t="s">
        <v>22</v>
      </c>
      <c r="D68" s="14" t="s">
        <v>0</v>
      </c>
      <c r="E68" s="14"/>
      <c r="F68" s="15"/>
      <c r="G68" s="15">
        <f>G19</f>
        <v>300000</v>
      </c>
      <c r="H68" s="15"/>
      <c r="I68" s="17"/>
      <c r="J68" s="1"/>
      <c r="K68" s="1"/>
    </row>
    <row r="69" spans="3:11" ht="15" x14ac:dyDescent="0.45">
      <c r="C69" s="14" t="s">
        <v>26</v>
      </c>
      <c r="D69" s="14" t="s">
        <v>0</v>
      </c>
      <c r="E69" s="14"/>
      <c r="F69" s="15"/>
      <c r="G69" s="15"/>
      <c r="H69" s="15">
        <f>G19*E12</f>
        <v>90000</v>
      </c>
      <c r="I69" s="17">
        <f>H69/G15</f>
        <v>0.09</v>
      </c>
      <c r="J69" s="1"/>
      <c r="K69" s="1"/>
    </row>
    <row r="70" spans="3:11" ht="15" x14ac:dyDescent="0.45">
      <c r="C70" s="41" t="s">
        <v>24</v>
      </c>
      <c r="D70" s="23" t="s">
        <v>0</v>
      </c>
      <c r="E70" s="23"/>
      <c r="F70" s="24"/>
      <c r="G70" s="24"/>
      <c r="H70" s="24">
        <f>E10</f>
        <v>210000</v>
      </c>
      <c r="I70" s="25">
        <f>E10/G15</f>
        <v>0.21</v>
      </c>
      <c r="J70" s="1"/>
      <c r="K70" s="1"/>
    </row>
    <row r="71" spans="3:11" ht="15" x14ac:dyDescent="0.45">
      <c r="C71" s="1"/>
      <c r="D71" s="1"/>
      <c r="E71" s="1"/>
      <c r="F71" s="1"/>
      <c r="G71" s="1"/>
      <c r="H71" s="1"/>
      <c r="I71" s="1"/>
      <c r="J71" s="1"/>
      <c r="K71" s="4"/>
    </row>
    <row r="72" spans="3:11" ht="15" x14ac:dyDescent="0.45">
      <c r="C72" s="16"/>
      <c r="D72" s="16" t="s">
        <v>19</v>
      </c>
      <c r="E72" s="16" t="s">
        <v>13</v>
      </c>
      <c r="F72" s="16" t="s">
        <v>14</v>
      </c>
    </row>
    <row r="73" spans="3:11" ht="15" x14ac:dyDescent="0.45">
      <c r="E73">
        <v>0</v>
      </c>
      <c r="F73">
        <v>0</v>
      </c>
    </row>
    <row r="74" spans="3:11" ht="15" x14ac:dyDescent="0.45">
      <c r="C74" s="14"/>
      <c r="D74" s="14"/>
      <c r="E74" s="15">
        <f>F15*E21</f>
        <v>10000</v>
      </c>
      <c r="F74" s="15">
        <f>G15*E21</f>
        <v>2000000</v>
      </c>
    </row>
    <row r="75" spans="3:11" ht="15" x14ac:dyDescent="0.45">
      <c r="C75" s="14"/>
      <c r="D75" s="14"/>
      <c r="E75" s="15">
        <f>E73</f>
        <v>0</v>
      </c>
      <c r="F75" s="15">
        <f>G18</f>
        <v>240000</v>
      </c>
    </row>
    <row r="76" spans="3:11" ht="15" x14ac:dyDescent="0.45">
      <c r="C76" s="14"/>
      <c r="D76" s="47" t="s">
        <v>17</v>
      </c>
      <c r="E76" s="15">
        <f>E74</f>
        <v>10000</v>
      </c>
      <c r="F76" s="15">
        <f>F75</f>
        <v>240000</v>
      </c>
    </row>
    <row r="77" spans="3:11" ht="15" x14ac:dyDescent="0.45">
      <c r="C77" s="14"/>
      <c r="D77" s="14"/>
      <c r="E77" s="15">
        <f>E73</f>
        <v>0</v>
      </c>
      <c r="F77" s="15">
        <f>F76</f>
        <v>240000</v>
      </c>
    </row>
    <row r="78" spans="3:11" ht="15" x14ac:dyDescent="0.45">
      <c r="C78" s="14"/>
      <c r="D78" s="14"/>
      <c r="E78" s="15">
        <f>E74</f>
        <v>10000</v>
      </c>
      <c r="F78" s="15">
        <f>F74*H16+G18</f>
        <v>1160000</v>
      </c>
    </row>
    <row r="79" spans="3:11" ht="15" x14ac:dyDescent="0.45">
      <c r="C79" s="14"/>
      <c r="D79" s="47" t="s">
        <v>20</v>
      </c>
      <c r="E79" s="15">
        <f>F15</f>
        <v>5000</v>
      </c>
      <c r="F79" s="15">
        <f>F73</f>
        <v>0</v>
      </c>
    </row>
    <row r="80" spans="3:11" ht="15" x14ac:dyDescent="0.45">
      <c r="C80" s="14"/>
      <c r="D80" s="48" t="str">
        <f>_xlfn.CONCAT(C16,",",G16)</f>
        <v>変動費,460000</v>
      </c>
      <c r="E80" s="15">
        <f>E79</f>
        <v>5000</v>
      </c>
      <c r="F80" s="15">
        <f>G15*H16+G18</f>
        <v>700000</v>
      </c>
    </row>
    <row r="81" spans="3:10" ht="15" x14ac:dyDescent="0.45">
      <c r="C81" s="14"/>
      <c r="D81" s="48" t="str">
        <f>_xlfn.CONCAT(C19,",",G19)</f>
        <v>税前利益,300000</v>
      </c>
      <c r="E81" s="15">
        <f>E79</f>
        <v>5000</v>
      </c>
      <c r="F81" s="15">
        <f>G15</f>
        <v>1000000</v>
      </c>
    </row>
    <row r="82" spans="3:10" ht="15" x14ac:dyDescent="0.45">
      <c r="C82" s="14"/>
      <c r="D82" s="14"/>
      <c r="E82" s="15">
        <f>E73</f>
        <v>0</v>
      </c>
      <c r="F82" s="15">
        <f>F81</f>
        <v>1000000</v>
      </c>
    </row>
    <row r="83" spans="3:10" ht="15" x14ac:dyDescent="0.45">
      <c r="C83" s="14"/>
      <c r="D83" s="47"/>
      <c r="E83" s="46">
        <f>G18/E17</f>
        <v>2222.2222222222222</v>
      </c>
      <c r="F83" s="46">
        <f>F73</f>
        <v>0</v>
      </c>
    </row>
    <row r="84" spans="3:10" ht="15" x14ac:dyDescent="0.45">
      <c r="C84" s="14"/>
      <c r="D84" s="47" t="s">
        <v>21</v>
      </c>
      <c r="E84" s="15">
        <f>E83</f>
        <v>2222.2222222222222</v>
      </c>
      <c r="F84" s="15">
        <f>E84*E15</f>
        <v>444444.44444444444</v>
      </c>
    </row>
    <row r="85" spans="3:10" ht="15" x14ac:dyDescent="0.45">
      <c r="C85" s="23"/>
      <c r="D85" s="23"/>
      <c r="E85" s="13">
        <f>E73</f>
        <v>0</v>
      </c>
      <c r="F85" s="13">
        <f>F84</f>
        <v>444444.44444444444</v>
      </c>
    </row>
    <row r="86" spans="3:10" ht="15" x14ac:dyDescent="0.45">
      <c r="E86" s="8"/>
      <c r="F86" s="8"/>
      <c r="G86" s="8"/>
      <c r="H86" s="8"/>
      <c r="I86" s="8"/>
      <c r="J86" s="8"/>
    </row>
  </sheetData>
  <phoneticPr fontId="1"/>
  <pageMargins left="0.7" right="0.7" top="0.75" bottom="0.75" header="0.3" footer="0.3"/>
  <pageSetup paperSize="9" orientation="portrait" r:id="rId1"/>
  <ignoredErrors>
    <ignoredError sqref="E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目標利益（税引後利益）貢献利益単価法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2021-06-20T05:44:17Z</dcterms:modified>
  <cp:category/>
  <cp:contentStatus/>
</cp:coreProperties>
</file>