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filterPrivacy="1" defaultThemeVersion="166925"/>
  <xr:revisionPtr revIDLastSave="3" documentId="8_{EA3C163A-36AA-4349-82E1-899612DEFC2B}" xr6:coauthVersionLast="47" xr6:coauthVersionMax="47" xr10:uidLastSave="{30349729-BD66-4C72-A6DD-9AFE6BEF5AB4}"/>
  <bookViews>
    <workbookView xWindow="-98" yWindow="-98" windowWidth="20715" windowHeight="13276" xr2:uid="{9F2100C6-9F38-4B00-A31A-79C3CFCE3AA1}"/>
  </bookViews>
  <sheets>
    <sheet name="資金移動表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4" i="5" l="1"/>
  <c r="F166" i="5" l="1"/>
  <c r="F165" i="5"/>
  <c r="F164" i="5"/>
  <c r="F161" i="5"/>
  <c r="F155" i="5"/>
  <c r="F152" i="5"/>
  <c r="F151" i="5"/>
  <c r="F144" i="5"/>
  <c r="E56" i="5"/>
  <c r="C74" i="5"/>
  <c r="D74" i="5"/>
  <c r="D105" i="5"/>
  <c r="C105" i="5"/>
  <c r="C114" i="5"/>
  <c r="D114" i="5"/>
  <c r="G114" i="5" s="1"/>
  <c r="H132" i="5" s="1"/>
  <c r="C115" i="5"/>
  <c r="D115" i="5"/>
  <c r="C116" i="5"/>
  <c r="D116" i="5"/>
  <c r="C117" i="5"/>
  <c r="D117" i="5"/>
  <c r="D113" i="5"/>
  <c r="C113" i="5"/>
  <c r="D112" i="5"/>
  <c r="C112" i="5"/>
  <c r="C111" i="5"/>
  <c r="H130" i="5"/>
  <c r="D120" i="5"/>
  <c r="D125" i="5"/>
  <c r="E125" i="5" s="1"/>
  <c r="I125" i="5" s="1"/>
  <c r="H156" i="5" s="1"/>
  <c r="D124" i="5"/>
  <c r="D123" i="5"/>
  <c r="D122" i="5"/>
  <c r="D111" i="5"/>
  <c r="D109" i="5"/>
  <c r="D108" i="5"/>
  <c r="D107" i="5"/>
  <c r="D106" i="5"/>
  <c r="D104" i="5"/>
  <c r="C109" i="5"/>
  <c r="C108" i="5"/>
  <c r="C107" i="5"/>
  <c r="C106" i="5"/>
  <c r="C104" i="5"/>
  <c r="F120" i="5"/>
  <c r="C80" i="5"/>
  <c r="D80" i="5"/>
  <c r="D67" i="5"/>
  <c r="C67" i="5"/>
  <c r="D79" i="5"/>
  <c r="H93" i="5"/>
  <c r="I93" i="5" s="1"/>
  <c r="D87" i="5"/>
  <c r="E87" i="5" s="1"/>
  <c r="G87" i="5" s="1"/>
  <c r="D86" i="5"/>
  <c r="E86" i="5" s="1"/>
  <c r="I86" i="5" s="1"/>
  <c r="G147" i="5" s="1"/>
  <c r="D59" i="5"/>
  <c r="D58" i="5"/>
  <c r="D77" i="5"/>
  <c r="C77" i="5"/>
  <c r="C76" i="5"/>
  <c r="F56" i="5"/>
  <c r="D56" i="5"/>
  <c r="C79" i="5"/>
  <c r="D68" i="5"/>
  <c r="C68" i="5"/>
  <c r="D69" i="5"/>
  <c r="D70" i="5"/>
  <c r="D71" i="5"/>
  <c r="D72" i="5"/>
  <c r="D76" i="5"/>
  <c r="D78" i="5"/>
  <c r="D75" i="5"/>
  <c r="D85" i="5"/>
  <c r="E85" i="5" s="1"/>
  <c r="J85" i="5" s="1"/>
  <c r="D88" i="5"/>
  <c r="E88" i="5" s="1"/>
  <c r="I88" i="5" s="1"/>
  <c r="G156" i="5" s="1"/>
  <c r="D83" i="5"/>
  <c r="F83" i="5" s="1"/>
  <c r="F90" i="5" s="1"/>
  <c r="C78" i="5"/>
  <c r="C75" i="5"/>
  <c r="C72" i="5"/>
  <c r="C71" i="5"/>
  <c r="C70" i="5"/>
  <c r="C69" i="5"/>
  <c r="F58" i="5"/>
  <c r="E58" i="5"/>
  <c r="F57" i="5"/>
  <c r="F59" i="5"/>
  <c r="E59" i="5"/>
  <c r="E57" i="5"/>
  <c r="D57" i="5"/>
  <c r="E48" i="5"/>
  <c r="D48" i="5"/>
  <c r="E45" i="5" s="1"/>
  <c r="C48" i="5"/>
  <c r="D45" i="5" s="1"/>
  <c r="E16" i="5"/>
  <c r="D16" i="5"/>
  <c r="C16" i="5"/>
  <c r="E60" i="5" l="1"/>
  <c r="J83" i="5"/>
  <c r="G140" i="5" s="1"/>
  <c r="I83" i="5"/>
  <c r="F109" i="5"/>
  <c r="G109" i="5" s="1"/>
  <c r="H133" i="5" s="1"/>
  <c r="E111" i="5"/>
  <c r="C110" i="5"/>
  <c r="E104" i="5"/>
  <c r="F106" i="5"/>
  <c r="G106" i="5" s="1"/>
  <c r="H129" i="5" s="1"/>
  <c r="E106" i="5"/>
  <c r="H106" i="5" s="1"/>
  <c r="G129" i="5" s="1"/>
  <c r="F111" i="5"/>
  <c r="E107" i="5"/>
  <c r="E114" i="5"/>
  <c r="F108" i="5"/>
  <c r="H87" i="5"/>
  <c r="G71" i="5" s="1"/>
  <c r="E109" i="5"/>
  <c r="E122" i="5"/>
  <c r="J122" i="5" s="1"/>
  <c r="F116" i="5"/>
  <c r="G116" i="5" s="1"/>
  <c r="H134" i="5" s="1"/>
  <c r="F107" i="5"/>
  <c r="F112" i="5"/>
  <c r="E113" i="5"/>
  <c r="H113" i="5" s="1"/>
  <c r="G131" i="5" s="1"/>
  <c r="C119" i="5"/>
  <c r="C118" i="5"/>
  <c r="E124" i="5"/>
  <c r="F115" i="5"/>
  <c r="E116" i="5"/>
  <c r="F117" i="5"/>
  <c r="E117" i="5"/>
  <c r="D118" i="5"/>
  <c r="J120" i="5"/>
  <c r="H140" i="5" s="1"/>
  <c r="I120" i="5"/>
  <c r="F127" i="5"/>
  <c r="J132" i="5"/>
  <c r="I132" i="5"/>
  <c r="J125" i="5"/>
  <c r="F80" i="5"/>
  <c r="E115" i="5"/>
  <c r="I85" i="5"/>
  <c r="G146" i="5" s="1"/>
  <c r="D193" i="5" s="1"/>
  <c r="F114" i="5"/>
  <c r="C81" i="5"/>
  <c r="F77" i="5"/>
  <c r="C73" i="5"/>
  <c r="E108" i="5"/>
  <c r="E112" i="5"/>
  <c r="F113" i="5"/>
  <c r="G113" i="5" s="1"/>
  <c r="H131" i="5" s="1"/>
  <c r="E76" i="5"/>
  <c r="H76" i="5" s="1"/>
  <c r="G94" i="5" s="1"/>
  <c r="D60" i="5"/>
  <c r="D81" i="5"/>
  <c r="D82" i="5"/>
  <c r="C82" i="5"/>
  <c r="J93" i="5"/>
  <c r="G154" i="5" s="1"/>
  <c r="H71" i="5"/>
  <c r="G77" i="5"/>
  <c r="H95" i="5" s="1"/>
  <c r="J88" i="5"/>
  <c r="D73" i="5"/>
  <c r="E123" i="5" s="1"/>
  <c r="I123" i="5" s="1"/>
  <c r="H147" i="5" s="1"/>
  <c r="J86" i="5"/>
  <c r="E78" i="5"/>
  <c r="E80" i="5"/>
  <c r="E77" i="5"/>
  <c r="F69" i="5"/>
  <c r="G69" i="5" s="1"/>
  <c r="F60" i="5"/>
  <c r="E69" i="5"/>
  <c r="H69" i="5" s="1"/>
  <c r="G92" i="5" s="1"/>
  <c r="E67" i="5"/>
  <c r="F70" i="5"/>
  <c r="F75" i="5"/>
  <c r="F74" i="5"/>
  <c r="F72" i="5"/>
  <c r="G72" i="5" s="1"/>
  <c r="H96" i="5" s="1"/>
  <c r="E75" i="5"/>
  <c r="E71" i="5"/>
  <c r="F68" i="5"/>
  <c r="E79" i="5"/>
  <c r="E70" i="5"/>
  <c r="E74" i="5"/>
  <c r="F78" i="5"/>
  <c r="F76" i="5"/>
  <c r="G76" i="5" s="1"/>
  <c r="H94" i="5" s="1"/>
  <c r="E68" i="5"/>
  <c r="F67" i="5"/>
  <c r="F71" i="5"/>
  <c r="E72" i="5"/>
  <c r="F79" i="5"/>
  <c r="G79" i="5" s="1"/>
  <c r="H97" i="5" s="1"/>
  <c r="G190" i="5" l="1"/>
  <c r="F190" i="5"/>
  <c r="D196" i="5"/>
  <c r="E196" i="5"/>
  <c r="D190" i="5"/>
  <c r="E190" i="5"/>
  <c r="I77" i="5"/>
  <c r="I107" i="5"/>
  <c r="H148" i="5" s="1"/>
  <c r="I87" i="5"/>
  <c r="J107" i="5"/>
  <c r="I129" i="5"/>
  <c r="I111" i="5"/>
  <c r="J111" i="5"/>
  <c r="J106" i="5"/>
  <c r="I106" i="5"/>
  <c r="I122" i="5"/>
  <c r="H146" i="5" s="1"/>
  <c r="J87" i="5"/>
  <c r="I69" i="5"/>
  <c r="H124" i="5"/>
  <c r="G108" i="5" s="1"/>
  <c r="G124" i="5"/>
  <c r="H108" i="5" s="1"/>
  <c r="H116" i="5"/>
  <c r="J129" i="5"/>
  <c r="H142" i="5" s="1"/>
  <c r="J112" i="5"/>
  <c r="I112" i="5"/>
  <c r="J114" i="5"/>
  <c r="I114" i="5"/>
  <c r="I115" i="5"/>
  <c r="J115" i="5"/>
  <c r="H109" i="5"/>
  <c r="G133" i="5" s="1"/>
  <c r="E105" i="5"/>
  <c r="F105" i="5"/>
  <c r="F82" i="5"/>
  <c r="E82" i="5"/>
  <c r="J123" i="5"/>
  <c r="J77" i="5"/>
  <c r="I95" i="5"/>
  <c r="J95" i="5"/>
  <c r="J68" i="5"/>
  <c r="G141" i="5" s="1"/>
  <c r="I68" i="5"/>
  <c r="H92" i="5"/>
  <c r="J74" i="5"/>
  <c r="I74" i="5"/>
  <c r="I75" i="5"/>
  <c r="J75" i="5"/>
  <c r="G143" i="5" s="1"/>
  <c r="J70" i="5"/>
  <c r="I70" i="5"/>
  <c r="J78" i="5"/>
  <c r="G162" i="5" s="1"/>
  <c r="I78" i="5"/>
  <c r="H72" i="5"/>
  <c r="G96" i="5" s="1"/>
  <c r="I76" i="5"/>
  <c r="J94" i="5"/>
  <c r="I94" i="5"/>
  <c r="G150" i="5" s="1"/>
  <c r="H79" i="5"/>
  <c r="G97" i="5" s="1"/>
  <c r="J67" i="5"/>
  <c r="I67" i="5"/>
  <c r="J71" i="5"/>
  <c r="I71" i="5"/>
  <c r="G153" i="5" s="1"/>
  <c r="J76" i="5"/>
  <c r="H158" i="5" l="1"/>
  <c r="G155" i="5"/>
  <c r="D195" i="5"/>
  <c r="E195" i="5"/>
  <c r="G193" i="5"/>
  <c r="F193" i="5"/>
  <c r="E193" i="5"/>
  <c r="G158" i="5"/>
  <c r="H162" i="5"/>
  <c r="H149" i="5"/>
  <c r="H143" i="5"/>
  <c r="G148" i="5"/>
  <c r="G166" i="5"/>
  <c r="G149" i="5"/>
  <c r="J124" i="5"/>
  <c r="I124" i="5"/>
  <c r="J79" i="5"/>
  <c r="I108" i="5"/>
  <c r="H153" i="5" s="1"/>
  <c r="G134" i="5"/>
  <c r="J116" i="5"/>
  <c r="I113" i="5"/>
  <c r="J113" i="5"/>
  <c r="I116" i="5"/>
  <c r="J133" i="5"/>
  <c r="I133" i="5"/>
  <c r="I105" i="5"/>
  <c r="J105" i="5"/>
  <c r="J131" i="5"/>
  <c r="I131" i="5"/>
  <c r="I109" i="5"/>
  <c r="J109" i="5"/>
  <c r="I72" i="5"/>
  <c r="I79" i="5"/>
  <c r="J72" i="5"/>
  <c r="I96" i="5"/>
  <c r="G157" i="5" s="1"/>
  <c r="J96" i="5"/>
  <c r="J69" i="5"/>
  <c r="I97" i="5"/>
  <c r="J97" i="5"/>
  <c r="H157" i="5" l="1"/>
  <c r="D194" i="5"/>
  <c r="E194" i="5"/>
  <c r="G195" i="5"/>
  <c r="F195" i="5"/>
  <c r="E199" i="5"/>
  <c r="D199" i="5"/>
  <c r="H141" i="5"/>
  <c r="H150" i="5"/>
  <c r="F194" i="5" s="1"/>
  <c r="G159" i="5"/>
  <c r="J134" i="5"/>
  <c r="I134" i="5"/>
  <c r="I92" i="5"/>
  <c r="J92" i="5"/>
  <c r="H144" i="5" l="1"/>
  <c r="F191" i="5"/>
  <c r="G191" i="5"/>
  <c r="H159" i="5"/>
  <c r="G142" i="5"/>
  <c r="E32" i="5"/>
  <c r="D32" i="5"/>
  <c r="C32" i="5"/>
  <c r="D29" i="5" s="1"/>
  <c r="E23" i="5"/>
  <c r="D23" i="5"/>
  <c r="C23" i="5"/>
  <c r="G144" i="5" l="1"/>
  <c r="E191" i="5"/>
  <c r="D191" i="5"/>
  <c r="E29" i="5"/>
  <c r="E31" i="5" s="1"/>
  <c r="D121" i="5" s="1"/>
  <c r="E121" i="5" s="1"/>
  <c r="C31" i="5"/>
  <c r="C33" i="5" s="1"/>
  <c r="C35" i="5" s="1"/>
  <c r="C37" i="5" s="1"/>
  <c r="D31" i="5"/>
  <c r="I16" i="5"/>
  <c r="I121" i="5" l="1"/>
  <c r="H145" i="5" s="1"/>
  <c r="J121" i="5"/>
  <c r="D33" i="5"/>
  <c r="D84" i="5"/>
  <c r="E84" i="5" s="1"/>
  <c r="C39" i="5"/>
  <c r="E33" i="5"/>
  <c r="E35" i="5" s="1"/>
  <c r="H151" i="5" l="1"/>
  <c r="H152" i="5" s="1"/>
  <c r="G192" i="5"/>
  <c r="F192" i="5"/>
  <c r="J84" i="5"/>
  <c r="I84" i="5"/>
  <c r="G145" i="5" s="1"/>
  <c r="D35" i="5"/>
  <c r="C41" i="5"/>
  <c r="C47" i="5" s="1"/>
  <c r="E37" i="5"/>
  <c r="G151" i="5" l="1"/>
  <c r="G152" i="5" s="1"/>
  <c r="E192" i="5"/>
  <c r="D192" i="5"/>
  <c r="C46" i="5"/>
  <c r="D37" i="5"/>
  <c r="E39" i="5"/>
  <c r="D39" i="5" l="1"/>
  <c r="E41" i="5"/>
  <c r="D126" i="5" s="1"/>
  <c r="E126" i="5" s="1"/>
  <c r="E47" i="5" l="1"/>
  <c r="E46" i="5" s="1"/>
  <c r="G128" i="5" s="1"/>
  <c r="G126" i="5"/>
  <c r="H126" i="5"/>
  <c r="E127" i="5"/>
  <c r="D41" i="5"/>
  <c r="D89" i="5" s="1"/>
  <c r="E89" i="5" s="1"/>
  <c r="J126" i="5" l="1"/>
  <c r="I126" i="5"/>
  <c r="H128" i="5"/>
  <c r="I128" i="5" s="1"/>
  <c r="H160" i="5" s="1"/>
  <c r="H161" i="5" s="1"/>
  <c r="G89" i="5"/>
  <c r="H89" i="5"/>
  <c r="H117" i="5"/>
  <c r="J130" i="5"/>
  <c r="I130" i="5"/>
  <c r="D47" i="5"/>
  <c r="H154" i="5" l="1"/>
  <c r="G197" i="5"/>
  <c r="F197" i="5"/>
  <c r="J128" i="5"/>
  <c r="G117" i="5"/>
  <c r="I117" i="5" s="1"/>
  <c r="H135" i="5"/>
  <c r="J89" i="5"/>
  <c r="I89" i="5"/>
  <c r="J108" i="5"/>
  <c r="D46" i="5"/>
  <c r="E90" i="5"/>
  <c r="H155" i="5" l="1"/>
  <c r="G196" i="5"/>
  <c r="F196" i="5"/>
  <c r="G135" i="5"/>
  <c r="J117" i="5"/>
  <c r="H163" i="5" s="1"/>
  <c r="H91" i="5"/>
  <c r="G80" i="5" s="1"/>
  <c r="G91" i="5"/>
  <c r="H80" i="5" s="1"/>
  <c r="D119" i="5"/>
  <c r="D110" i="5"/>
  <c r="F104" i="5"/>
  <c r="F119" i="5" s="1"/>
  <c r="H164" i="5" l="1"/>
  <c r="G98" i="5"/>
  <c r="J91" i="5"/>
  <c r="I91" i="5"/>
  <c r="G160" i="5" s="1"/>
  <c r="G161" i="5" s="1"/>
  <c r="H98" i="5"/>
  <c r="J104" i="5"/>
  <c r="J135" i="5" s="1"/>
  <c r="I104" i="5"/>
  <c r="E119" i="5"/>
  <c r="I80" i="5"/>
  <c r="J80" i="5"/>
  <c r="G163" i="5" l="1"/>
  <c r="G164" i="5" s="1"/>
  <c r="E198" i="5" s="1"/>
  <c r="D197" i="5"/>
  <c r="E197" i="5"/>
  <c r="D198" i="5"/>
  <c r="H165" i="5"/>
  <c r="G198" i="5"/>
  <c r="F198" i="5"/>
  <c r="I98" i="5"/>
  <c r="I135" i="5"/>
  <c r="H166" i="5"/>
  <c r="J98" i="5"/>
  <c r="G165" i="5" l="1"/>
  <c r="G199" i="5"/>
  <c r="F199" i="5"/>
</calcChain>
</file>

<file path=xl/sharedStrings.xml><?xml version="1.0" encoding="utf-8"?>
<sst xmlns="http://schemas.openxmlformats.org/spreadsheetml/2006/main" count="242" uniqueCount="98">
  <si>
    <t>サンプル_単純例</t>
    <rPh sb="5" eb="7">
      <t>タンジュン</t>
    </rPh>
    <rPh sb="7" eb="8">
      <t>レイ</t>
    </rPh>
    <phoneticPr fontId="2"/>
  </si>
  <si>
    <t>百万円</t>
    <rPh sb="0" eb="3">
      <t>ヒャクマンエン</t>
    </rPh>
    <phoneticPr fontId="2"/>
  </si>
  <si>
    <t>資金管理</t>
    <rPh sb="0" eb="4">
      <t>シキンカンリ</t>
    </rPh>
    <phoneticPr fontId="2"/>
  </si>
  <si>
    <t>入力</t>
    <rPh sb="0" eb="2">
      <t>ニュウリョク</t>
    </rPh>
    <phoneticPr fontId="1"/>
  </si>
  <si>
    <t>内部留保</t>
    <rPh sb="0" eb="4">
      <t>ナイブリュウホ</t>
    </rPh>
    <phoneticPr fontId="1"/>
  </si>
  <si>
    <t>固定資産</t>
    <rPh sb="0" eb="4">
      <t>コテイシサン</t>
    </rPh>
    <phoneticPr fontId="1"/>
  </si>
  <si>
    <t>売上高</t>
    <rPh sb="0" eb="3">
      <t>ウリアゲダカ</t>
    </rPh>
    <phoneticPr fontId="1"/>
  </si>
  <si>
    <t>売上原価</t>
    <rPh sb="0" eb="4">
      <t>ウリアゲゲンカ</t>
    </rPh>
    <phoneticPr fontId="1"/>
  </si>
  <si>
    <t>減価償却費</t>
    <rPh sb="0" eb="5">
      <t>ゲンカショウキャクヒ</t>
    </rPh>
    <phoneticPr fontId="1"/>
  </si>
  <si>
    <t>●損益計算書(P/L)</t>
    <rPh sb="1" eb="6">
      <t>ソンエキケイサンショ</t>
    </rPh>
    <phoneticPr fontId="1"/>
  </si>
  <si>
    <t>配当金</t>
    <rPh sb="0" eb="3">
      <t>ハイトウキン</t>
    </rPh>
    <phoneticPr fontId="1"/>
  </si>
  <si>
    <t>現預金</t>
    <rPh sb="0" eb="3">
      <t>ゲンヨキン</t>
    </rPh>
    <phoneticPr fontId="1"/>
  </si>
  <si>
    <t>B/S</t>
    <phoneticPr fontId="1"/>
  </si>
  <si>
    <t>増減</t>
    <rPh sb="0" eb="2">
      <t>ゾウゲン</t>
    </rPh>
    <phoneticPr fontId="1"/>
  </si>
  <si>
    <t>修正</t>
    <rPh sb="0" eb="2">
      <t>シュウセイ</t>
    </rPh>
    <phoneticPr fontId="1"/>
  </si>
  <si>
    <t>精算</t>
    <rPh sb="0" eb="2">
      <t>セイサン</t>
    </rPh>
    <phoneticPr fontId="1"/>
  </si>
  <si>
    <t>借方</t>
    <rPh sb="0" eb="2">
      <t>カリカタ</t>
    </rPh>
    <phoneticPr fontId="1"/>
  </si>
  <si>
    <t>貸方</t>
    <rPh sb="0" eb="2">
      <t>カシカタ</t>
    </rPh>
    <phoneticPr fontId="1"/>
  </si>
  <si>
    <t>●グラフ元</t>
    <rPh sb="4" eb="5">
      <t>モト</t>
    </rPh>
    <phoneticPr fontId="1"/>
  </si>
  <si>
    <t>棚卸資産</t>
    <rPh sb="0" eb="4">
      <t>タナオロシシサン</t>
    </rPh>
    <phoneticPr fontId="1"/>
  </si>
  <si>
    <t>当期仕入高</t>
    <rPh sb="0" eb="4">
      <t>トウキシイレ</t>
    </rPh>
    <rPh sb="4" eb="5">
      <t>ダカ</t>
    </rPh>
    <phoneticPr fontId="1"/>
  </si>
  <si>
    <t>期首棚卸</t>
    <rPh sb="0" eb="2">
      <t>キシュ</t>
    </rPh>
    <rPh sb="2" eb="4">
      <t>タナオロシ</t>
    </rPh>
    <phoneticPr fontId="1"/>
  </si>
  <si>
    <t>期末棚卸</t>
    <rPh sb="0" eb="2">
      <t>キマツ</t>
    </rPh>
    <rPh sb="2" eb="4">
      <t>タナオロシ</t>
    </rPh>
    <phoneticPr fontId="1"/>
  </si>
  <si>
    <t>長期借入金</t>
    <rPh sb="0" eb="5">
      <t>チョウキカリイレキン</t>
    </rPh>
    <phoneticPr fontId="1"/>
  </si>
  <si>
    <t>資金移動表</t>
    <rPh sb="0" eb="2">
      <t>シキン</t>
    </rPh>
    <rPh sb="2" eb="4">
      <t>イドウ</t>
    </rPh>
    <rPh sb="4" eb="5">
      <t>ヒョウ</t>
    </rPh>
    <phoneticPr fontId="2"/>
  </si>
  <si>
    <t>未払法人税</t>
    <rPh sb="0" eb="5">
      <t>ミバライホウジンゼイ</t>
    </rPh>
    <phoneticPr fontId="1"/>
  </si>
  <si>
    <t>貸倒引当金</t>
    <rPh sb="0" eb="5">
      <t>カシダオレヒキアテキン</t>
    </rPh>
    <phoneticPr fontId="1"/>
  </si>
  <si>
    <t>当期純利益</t>
    <rPh sb="0" eb="5">
      <t>トウキジュンリエキ</t>
    </rPh>
    <phoneticPr fontId="1"/>
  </si>
  <si>
    <t>割引手形</t>
    <rPh sb="0" eb="4">
      <t>ワリビキテガタ</t>
    </rPh>
    <phoneticPr fontId="1"/>
  </si>
  <si>
    <t>計</t>
    <rPh sb="0" eb="1">
      <t>ケイ</t>
    </rPh>
    <phoneticPr fontId="1"/>
  </si>
  <si>
    <t>売上総利益</t>
    <rPh sb="0" eb="5">
      <t>ウリアゲソウリエキ</t>
    </rPh>
    <phoneticPr fontId="1"/>
  </si>
  <si>
    <t>販管費</t>
    <rPh sb="0" eb="3">
      <t>ハンカンヒ</t>
    </rPh>
    <phoneticPr fontId="1"/>
  </si>
  <si>
    <t>営業利益</t>
    <rPh sb="0" eb="4">
      <t>エイギョウリエキ</t>
    </rPh>
    <phoneticPr fontId="1"/>
  </si>
  <si>
    <t>経常利益</t>
    <rPh sb="0" eb="4">
      <t>ケイジョウリエキ</t>
    </rPh>
    <phoneticPr fontId="1"/>
  </si>
  <si>
    <t>財務収支</t>
    <rPh sb="0" eb="4">
      <t>ザイムシュウシ</t>
    </rPh>
    <phoneticPr fontId="1"/>
  </si>
  <si>
    <t>●貸借対照表(B/S)</t>
    <rPh sb="1" eb="6">
      <t>タイシャクタイショウヒョウ</t>
    </rPh>
    <phoneticPr fontId="1"/>
  </si>
  <si>
    <t>1期</t>
    <rPh sb="1" eb="2">
      <t>キ</t>
    </rPh>
    <phoneticPr fontId="1"/>
  </si>
  <si>
    <t>2期</t>
    <rPh sb="1" eb="2">
      <t>キ</t>
    </rPh>
    <phoneticPr fontId="1"/>
  </si>
  <si>
    <t>3期</t>
    <rPh sb="1" eb="2">
      <t>キ</t>
    </rPh>
    <phoneticPr fontId="1"/>
  </si>
  <si>
    <t>未払金</t>
    <rPh sb="0" eb="2">
      <t>ミバライ</t>
    </rPh>
    <rPh sb="2" eb="3">
      <t>キン</t>
    </rPh>
    <phoneticPr fontId="1"/>
  </si>
  <si>
    <t>資産計</t>
    <rPh sb="0" eb="2">
      <t>シサン</t>
    </rPh>
    <rPh sb="2" eb="3">
      <t>ケイ</t>
    </rPh>
    <phoneticPr fontId="1"/>
  </si>
  <si>
    <t>負債・純資産計</t>
    <rPh sb="0" eb="2">
      <t>フサイ</t>
    </rPh>
    <rPh sb="3" eb="6">
      <t>ジュンシサン</t>
    </rPh>
    <rPh sb="6" eb="7">
      <t>ケイ</t>
    </rPh>
    <phoneticPr fontId="1"/>
  </si>
  <si>
    <t>売上債権</t>
    <rPh sb="0" eb="2">
      <t>ウリアゲ</t>
    </rPh>
    <rPh sb="2" eb="4">
      <t>サイケン</t>
    </rPh>
    <phoneticPr fontId="1"/>
  </si>
  <si>
    <t>仕入債務</t>
    <rPh sb="0" eb="4">
      <t>シイレサイム</t>
    </rPh>
    <phoneticPr fontId="1"/>
  </si>
  <si>
    <t>┬貸借が一致しているか要確認！　　→</t>
    <rPh sb="1" eb="3">
      <t>タイシャク</t>
    </rPh>
    <rPh sb="4" eb="6">
      <t>イッチ</t>
    </rPh>
    <rPh sb="11" eb="14">
      <t>ヨウカクニン</t>
    </rPh>
    <phoneticPr fontId="1"/>
  </si>
  <si>
    <t>支払利息</t>
    <rPh sb="0" eb="4">
      <t>シハライリソク</t>
    </rPh>
    <phoneticPr fontId="1"/>
  </si>
  <si>
    <t>貸倒引当金</t>
    <rPh sb="0" eb="2">
      <t>カシダオレ</t>
    </rPh>
    <rPh sb="2" eb="5">
      <t>ヒキアテキン</t>
    </rPh>
    <phoneticPr fontId="1"/>
  </si>
  <si>
    <t>減損損失</t>
    <rPh sb="0" eb="2">
      <t>ゲンソン</t>
    </rPh>
    <rPh sb="2" eb="4">
      <t>ソンシツ</t>
    </rPh>
    <phoneticPr fontId="1"/>
  </si>
  <si>
    <t>税前利益</t>
    <rPh sb="0" eb="2">
      <t>ゼイマエ</t>
    </rPh>
    <rPh sb="2" eb="4">
      <t>リエキ</t>
    </rPh>
    <phoneticPr fontId="1"/>
  </si>
  <si>
    <t>繰延税金資産</t>
    <rPh sb="0" eb="2">
      <t>クリノベ</t>
    </rPh>
    <rPh sb="2" eb="6">
      <t>ゼイキンシサン</t>
    </rPh>
    <phoneticPr fontId="1"/>
  </si>
  <si>
    <t>法人税等</t>
    <rPh sb="0" eb="4">
      <t>ホウジンゼイナド</t>
    </rPh>
    <phoneticPr fontId="1"/>
  </si>
  <si>
    <t>繰延税金負債</t>
    <rPh sb="0" eb="6">
      <t>クリノベゼイキンフサイ</t>
    </rPh>
    <phoneticPr fontId="1"/>
  </si>
  <si>
    <t>●株主資本等変動計算書（S/S）</t>
    <rPh sb="1" eb="6">
      <t>カブヌシシホンナド</t>
    </rPh>
    <rPh sb="6" eb="11">
      <t>ヘンドウケイサンショ</t>
    </rPh>
    <phoneticPr fontId="1"/>
  </si>
  <si>
    <t>当期首残高</t>
    <rPh sb="0" eb="1">
      <t>トウ</t>
    </rPh>
    <rPh sb="1" eb="3">
      <t>キシュ</t>
    </rPh>
    <rPh sb="3" eb="5">
      <t>ザンダカ</t>
    </rPh>
    <phoneticPr fontId="1"/>
  </si>
  <si>
    <t>配当の支払</t>
    <rPh sb="0" eb="2">
      <t>ハイトウ</t>
    </rPh>
    <rPh sb="3" eb="5">
      <t>シハラ</t>
    </rPh>
    <phoneticPr fontId="1"/>
  </si>
  <si>
    <t>当期末残高</t>
    <rPh sb="0" eb="3">
      <t>トウキマツ</t>
    </rPh>
    <rPh sb="3" eb="5">
      <t>ザンダカ</t>
    </rPh>
    <phoneticPr fontId="1"/>
  </si>
  <si>
    <t>資金移動表</t>
    <rPh sb="0" eb="2">
      <t>シキン</t>
    </rPh>
    <rPh sb="2" eb="4">
      <t>イドウ</t>
    </rPh>
    <rPh sb="4" eb="5">
      <t>ヒョウ</t>
    </rPh>
    <phoneticPr fontId="1"/>
  </si>
  <si>
    <t>●精算表（1期-2期）</t>
    <rPh sb="1" eb="4">
      <t>セイサンヒョウ</t>
    </rPh>
    <rPh sb="6" eb="7">
      <t>キ</t>
    </rPh>
    <rPh sb="9" eb="10">
      <t>キ</t>
    </rPh>
    <phoneticPr fontId="1"/>
  </si>
  <si>
    <t>繰延税金資産</t>
    <rPh sb="0" eb="6">
      <t>クリノベゼイキンシサン</t>
    </rPh>
    <phoneticPr fontId="1"/>
  </si>
  <si>
    <t>法人税調整額</t>
    <rPh sb="0" eb="6">
      <t>ホウジンゼイチョウセイガク</t>
    </rPh>
    <phoneticPr fontId="1"/>
  </si>
  <si>
    <t>法人税支払額</t>
    <rPh sb="0" eb="6">
      <t>ホウジンゼイシハライガク</t>
    </rPh>
    <phoneticPr fontId="1"/>
  </si>
  <si>
    <t>0期</t>
    <rPh sb="1" eb="2">
      <t>キ</t>
    </rPh>
    <phoneticPr fontId="1"/>
  </si>
  <si>
    <t>-</t>
    <phoneticPr fontId="1"/>
  </si>
  <si>
    <t>●キャッシュフロー計算書（C/S)より一部抜粋</t>
    <rPh sb="9" eb="12">
      <t>ケイサンショ</t>
    </rPh>
    <rPh sb="19" eb="21">
      <t>イチブ</t>
    </rPh>
    <rPh sb="21" eb="23">
      <t>バッスイ</t>
    </rPh>
    <phoneticPr fontId="1"/>
  </si>
  <si>
    <t>●納税充当額（税効果会計の注記より）</t>
    <rPh sb="1" eb="6">
      <t>ノウゼイジュウトウガク</t>
    </rPh>
    <rPh sb="7" eb="12">
      <t>ゼイコウカカイケイ</t>
    </rPh>
    <rPh sb="13" eb="15">
      <t>チュウキ</t>
    </rPh>
    <phoneticPr fontId="1"/>
  </si>
  <si>
    <t>─┐</t>
    <phoneticPr fontId="1"/>
  </si>
  <si>
    <t>││</t>
    <phoneticPr fontId="1"/>
  </si>
  <si>
    <t xml:space="preserve">   │</t>
    <phoneticPr fontId="1"/>
  </si>
  <si>
    <t>┘│</t>
    <phoneticPr fontId="1"/>
  </si>
  <si>
    <t>─┴B/S上では、割引手形は売上債権から控除されている</t>
    <rPh sb="5" eb="6">
      <t>ジョウ</t>
    </rPh>
    <rPh sb="9" eb="13">
      <t>ワリビキテガタ</t>
    </rPh>
    <rPh sb="14" eb="18">
      <t>ウリアゲサイケン</t>
    </rPh>
    <rPh sb="20" eb="22">
      <t>コウジョ</t>
    </rPh>
    <phoneticPr fontId="1"/>
  </si>
  <si>
    <t>※B/Sから「割引手形」は両建て表記に変更</t>
    <rPh sb="7" eb="11">
      <t>ワリビキテガタ</t>
    </rPh>
    <rPh sb="13" eb="15">
      <t>リョウダ</t>
    </rPh>
    <rPh sb="16" eb="18">
      <t>ヒョウキ</t>
    </rPh>
    <rPh sb="19" eb="21">
      <t>ヘンコウ</t>
    </rPh>
    <phoneticPr fontId="1"/>
  </si>
  <si>
    <t>B/S項目合計</t>
    <rPh sb="3" eb="5">
      <t>コウモク</t>
    </rPh>
    <rPh sb="5" eb="7">
      <t>ゴウケイ</t>
    </rPh>
    <phoneticPr fontId="1"/>
  </si>
  <si>
    <t>未払法人税</t>
    <rPh sb="0" eb="2">
      <t>ミバライ</t>
    </rPh>
    <rPh sb="2" eb="5">
      <t>ホウジンゼイ</t>
    </rPh>
    <phoneticPr fontId="1"/>
  </si>
  <si>
    <t>繰延税金負債</t>
    <rPh sb="0" eb="2">
      <t>クリノベ</t>
    </rPh>
    <rPh sb="2" eb="6">
      <t>ゼイキンフサイ</t>
    </rPh>
    <phoneticPr fontId="1"/>
  </si>
  <si>
    <t>●精算表（2期-3期）</t>
    <rPh sb="1" eb="4">
      <t>セイサンヒョウ</t>
    </rPh>
    <rPh sb="6" eb="7">
      <t>キ</t>
    </rPh>
    <rPh sb="9" eb="10">
      <t>キ</t>
    </rPh>
    <phoneticPr fontId="1"/>
  </si>
  <si>
    <t>●資金移動表</t>
    <rPh sb="1" eb="6">
      <t>シキンイドウヒョウ</t>
    </rPh>
    <phoneticPr fontId="1"/>
  </si>
  <si>
    <t>経常収入</t>
    <rPh sb="0" eb="4">
      <t>ケイジョウシュウニュウ</t>
    </rPh>
    <phoneticPr fontId="1"/>
  </si>
  <si>
    <t>+</t>
    <phoneticPr fontId="1"/>
  </si>
  <si>
    <t>－</t>
    <phoneticPr fontId="1"/>
  </si>
  <si>
    <t>売上債権</t>
    <rPh sb="0" eb="4">
      <t>ウリアゲサイケン</t>
    </rPh>
    <phoneticPr fontId="1"/>
  </si>
  <si>
    <t>経常支出</t>
    <rPh sb="0" eb="4">
      <t>ケイジョウシシュツ</t>
    </rPh>
    <phoneticPr fontId="1"/>
  </si>
  <si>
    <t>設備投資収支</t>
    <rPh sb="0" eb="4">
      <t>セツビトウシ</t>
    </rPh>
    <rPh sb="4" eb="6">
      <t>シュウシ</t>
    </rPh>
    <phoneticPr fontId="1"/>
  </si>
  <si>
    <t>決算収支</t>
    <rPh sb="0" eb="4">
      <t>ケッサンシュウシ</t>
    </rPh>
    <phoneticPr fontId="1"/>
  </si>
  <si>
    <t>経常収支過不足</t>
    <rPh sb="0" eb="4">
      <t>ケイジョウシュウシ</t>
    </rPh>
    <rPh sb="4" eb="7">
      <t>カブソク</t>
    </rPh>
    <phoneticPr fontId="1"/>
  </si>
  <si>
    <t>決算収支過不足</t>
    <rPh sb="0" eb="7">
      <t>ケッサンシュウシカブソク</t>
    </rPh>
    <phoneticPr fontId="1"/>
  </si>
  <si>
    <t>設備投資収支過不足</t>
    <rPh sb="0" eb="4">
      <t>セツビトウシ</t>
    </rPh>
    <rPh sb="4" eb="6">
      <t>シュウシ</t>
    </rPh>
    <rPh sb="6" eb="9">
      <t>カブソク</t>
    </rPh>
    <phoneticPr fontId="1"/>
  </si>
  <si>
    <t>財務収支過不足</t>
    <rPh sb="0" eb="4">
      <t>ザイムシュウシ</t>
    </rPh>
    <rPh sb="4" eb="7">
      <t>カブソク</t>
    </rPh>
    <phoneticPr fontId="1"/>
  </si>
  <si>
    <t>３期</t>
    <rPh sb="1" eb="2">
      <t>キ</t>
    </rPh>
    <phoneticPr fontId="1"/>
  </si>
  <si>
    <t>経常外収支過不足</t>
    <rPh sb="0" eb="2">
      <t>ケイジョウ</t>
    </rPh>
    <rPh sb="2" eb="3">
      <t>ガイ</t>
    </rPh>
    <rPh sb="3" eb="5">
      <t>シュウシ</t>
    </rPh>
    <rPh sb="5" eb="8">
      <t>カブソク</t>
    </rPh>
    <phoneticPr fontId="1"/>
  </si>
  <si>
    <t>【グラフ】資金移動表</t>
    <rPh sb="5" eb="7">
      <t>シキン</t>
    </rPh>
    <rPh sb="7" eb="9">
      <t>イドウ</t>
    </rPh>
    <rPh sb="9" eb="10">
      <t>ヒョウ</t>
    </rPh>
    <phoneticPr fontId="1"/>
  </si>
  <si>
    <t>2期支出</t>
    <rPh sb="1" eb="2">
      <t>キ</t>
    </rPh>
    <rPh sb="2" eb="4">
      <t>シシュツ</t>
    </rPh>
    <phoneticPr fontId="1"/>
  </si>
  <si>
    <t>2期収入</t>
    <rPh sb="1" eb="2">
      <t>キ</t>
    </rPh>
    <rPh sb="2" eb="4">
      <t>シュウニュウ</t>
    </rPh>
    <phoneticPr fontId="1"/>
  </si>
  <si>
    <t>経常収入</t>
    <rPh sb="0" eb="2">
      <t>ケイジョウ</t>
    </rPh>
    <rPh sb="2" eb="4">
      <t>シュウニュウ</t>
    </rPh>
    <phoneticPr fontId="1"/>
  </si>
  <si>
    <t>その他経常収入</t>
    <rPh sb="2" eb="3">
      <t>タ</t>
    </rPh>
    <rPh sb="3" eb="7">
      <t>ケイジョウシュウニュウ</t>
    </rPh>
    <phoneticPr fontId="1"/>
  </si>
  <si>
    <t>その他経常支出</t>
    <rPh sb="2" eb="3">
      <t>タ</t>
    </rPh>
    <rPh sb="3" eb="5">
      <t>ケイジョウ</t>
    </rPh>
    <rPh sb="5" eb="7">
      <t>シシュツ</t>
    </rPh>
    <phoneticPr fontId="1"/>
  </si>
  <si>
    <t>現預金増減</t>
    <rPh sb="0" eb="5">
      <t>ゲンヨキンゾウゲン</t>
    </rPh>
    <phoneticPr fontId="1"/>
  </si>
  <si>
    <t>3期支出</t>
    <rPh sb="1" eb="2">
      <t>キ</t>
    </rPh>
    <rPh sb="2" eb="4">
      <t>シシュツ</t>
    </rPh>
    <phoneticPr fontId="1"/>
  </si>
  <si>
    <t>3期収入</t>
    <rPh sb="1" eb="2">
      <t>キ</t>
    </rPh>
    <rPh sb="2" eb="4">
      <t>シュウニュウ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</si>
</sst>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name val="Meiryo UI"/>
      <family val="3"/>
      <charset val="128"/>
    </font>
    <font>
      <u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u/>
      <sz val="11"/>
      <color theme="8"/>
      <name val="Meiryo UI"/>
      <family val="3"/>
      <charset val="128"/>
    </font>
    <font>
      <sz val="11"/>
      <color rgb="FFFFFFCC"/>
      <name val="Meiryo UI"/>
      <family val="3"/>
      <charset val="128"/>
    </font>
    <font>
      <sz val="11"/>
      <color rgb="FFCCECFF"/>
      <name val="Meiryo UI"/>
      <family val="3"/>
      <charset val="128"/>
    </font>
    <font>
      <sz val="11"/>
      <color theme="9" tint="0.79998168889431442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theme="7"/>
      <name val="Meiryo UI"/>
      <family val="3"/>
      <charset val="128"/>
    </font>
    <font>
      <sz val="11"/>
      <color rgb="FFCCFFFF"/>
      <name val="Meiryo UI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CFFFF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auto="1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61">
    <xf numFmtId="0" fontId="0" fillId="0" borderId="0" xfId="0">
      <alignment vertical="center"/>
    </xf>
    <xf numFmtId="0" fontId="3" fillId="2" borderId="0" xfId="0" applyFont="1" applyFill="1" applyAlignment="1"/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5" fillId="2" borderId="0" xfId="0" applyFont="1" applyFill="1" applyAlignment="1"/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38" fontId="6" fillId="3" borderId="3" xfId="1" applyFont="1" applyFill="1" applyBorder="1">
      <alignment vertical="center"/>
    </xf>
    <xf numFmtId="0" fontId="3" fillId="0" borderId="1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5" fillId="2" borderId="0" xfId="0" applyFont="1" applyFill="1">
      <alignment vertical="center"/>
    </xf>
    <xf numFmtId="0" fontId="3" fillId="0" borderId="0" xfId="0" applyFont="1" applyBorder="1">
      <alignment vertical="center"/>
    </xf>
    <xf numFmtId="38" fontId="3" fillId="0" borderId="0" xfId="0" applyNumberFormat="1" applyFont="1" applyBorder="1">
      <alignment vertical="center"/>
    </xf>
    <xf numFmtId="0" fontId="3" fillId="0" borderId="13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>
      <alignment vertical="center"/>
    </xf>
    <xf numFmtId="0" fontId="3" fillId="0" borderId="7" xfId="0" applyFont="1" applyBorder="1" applyAlignment="1">
      <alignment horizontal="right" vertical="center"/>
    </xf>
    <xf numFmtId="38" fontId="3" fillId="0" borderId="5" xfId="0" applyNumberFormat="1" applyFont="1" applyBorder="1">
      <alignment vertical="center"/>
    </xf>
    <xf numFmtId="0" fontId="3" fillId="0" borderId="6" xfId="0" applyFont="1" applyBorder="1">
      <alignment vertical="center"/>
    </xf>
    <xf numFmtId="0" fontId="3" fillId="0" borderId="28" xfId="0" applyFont="1" applyBorder="1">
      <alignment vertical="center"/>
    </xf>
    <xf numFmtId="38" fontId="6" fillId="3" borderId="9" xfId="1" applyFont="1" applyFill="1" applyBorder="1">
      <alignment vertical="center"/>
    </xf>
    <xf numFmtId="0" fontId="3" fillId="0" borderId="34" xfId="0" applyFont="1" applyBorder="1">
      <alignment vertical="center"/>
    </xf>
    <xf numFmtId="38" fontId="3" fillId="0" borderId="12" xfId="0" applyNumberFormat="1" applyFont="1" applyBorder="1">
      <alignment vertical="center"/>
    </xf>
    <xf numFmtId="0" fontId="3" fillId="0" borderId="37" xfId="0" applyFont="1" applyBorder="1">
      <alignment vertical="center"/>
    </xf>
    <xf numFmtId="0" fontId="3" fillId="0" borderId="38" xfId="0" applyFont="1" applyBorder="1">
      <alignment vertical="center"/>
    </xf>
    <xf numFmtId="38" fontId="3" fillId="0" borderId="21" xfId="0" applyNumberFormat="1" applyFont="1" applyBorder="1">
      <alignment vertical="center"/>
    </xf>
    <xf numFmtId="38" fontId="6" fillId="3" borderId="21" xfId="1" applyFont="1" applyFill="1" applyBorder="1">
      <alignment vertical="center"/>
    </xf>
    <xf numFmtId="38" fontId="3" fillId="0" borderId="22" xfId="0" applyNumberFormat="1" applyFont="1" applyBorder="1">
      <alignment vertical="center"/>
    </xf>
    <xf numFmtId="38" fontId="3" fillId="0" borderId="33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6" fillId="3" borderId="23" xfId="1" applyFont="1" applyFill="1" applyBorder="1">
      <alignment vertical="center"/>
    </xf>
    <xf numFmtId="0" fontId="3" fillId="0" borderId="36" xfId="0" applyFont="1" applyBorder="1">
      <alignment vertical="center"/>
    </xf>
    <xf numFmtId="38" fontId="3" fillId="0" borderId="20" xfId="0" applyNumberFormat="1" applyFont="1" applyBorder="1">
      <alignment vertical="center"/>
    </xf>
    <xf numFmtId="38" fontId="3" fillId="0" borderId="42" xfId="0" applyNumberFormat="1" applyFont="1" applyBorder="1">
      <alignment vertical="center"/>
    </xf>
    <xf numFmtId="0" fontId="6" fillId="3" borderId="33" xfId="0" applyFont="1" applyFill="1" applyBorder="1">
      <alignment vertical="center"/>
    </xf>
    <xf numFmtId="38" fontId="3" fillId="0" borderId="18" xfId="0" applyNumberFormat="1" applyFont="1" applyBorder="1">
      <alignment vertical="center"/>
    </xf>
    <xf numFmtId="38" fontId="3" fillId="0" borderId="44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23" xfId="0" applyNumberFormat="1" applyFont="1" applyBorder="1">
      <alignment vertical="center"/>
    </xf>
    <xf numFmtId="38" fontId="3" fillId="0" borderId="45" xfId="0" applyNumberFormat="1" applyFont="1" applyBorder="1">
      <alignment vertical="center"/>
    </xf>
    <xf numFmtId="38" fontId="3" fillId="0" borderId="21" xfId="1" applyFont="1" applyBorder="1">
      <alignment vertical="center"/>
    </xf>
    <xf numFmtId="38" fontId="3" fillId="0" borderId="40" xfId="1" applyFont="1" applyBorder="1">
      <alignment vertical="center"/>
    </xf>
    <xf numFmtId="38" fontId="3" fillId="0" borderId="38" xfId="1" applyFont="1" applyBorder="1">
      <alignment vertical="center"/>
    </xf>
    <xf numFmtId="38" fontId="3" fillId="0" borderId="50" xfId="1" applyFont="1" applyBorder="1">
      <alignment vertical="center"/>
    </xf>
    <xf numFmtId="38" fontId="3" fillId="0" borderId="4" xfId="0" applyNumberFormat="1" applyFont="1" applyBorder="1">
      <alignment vertical="center"/>
    </xf>
    <xf numFmtId="38" fontId="3" fillId="0" borderId="22" xfId="1" applyFont="1" applyBorder="1">
      <alignment vertical="center"/>
    </xf>
    <xf numFmtId="38" fontId="3" fillId="0" borderId="21" xfId="1" applyFont="1" applyFill="1" applyBorder="1">
      <alignment vertical="center"/>
    </xf>
    <xf numFmtId="0" fontId="3" fillId="0" borderId="7" xfId="0" applyFont="1" applyFill="1" applyBorder="1">
      <alignment vertical="center"/>
    </xf>
    <xf numFmtId="38" fontId="3" fillId="0" borderId="40" xfId="1" applyFont="1" applyFill="1" applyBorder="1">
      <alignment vertical="center"/>
    </xf>
    <xf numFmtId="38" fontId="3" fillId="0" borderId="50" xfId="1" applyFont="1" applyFill="1" applyBorder="1">
      <alignment vertical="center"/>
    </xf>
    <xf numFmtId="38" fontId="6" fillId="3" borderId="45" xfId="1" applyFont="1" applyFill="1" applyBorder="1">
      <alignment vertical="center"/>
    </xf>
    <xf numFmtId="0" fontId="6" fillId="3" borderId="11" xfId="0" applyFont="1" applyFill="1" applyBorder="1">
      <alignment vertical="center"/>
    </xf>
    <xf numFmtId="38" fontId="6" fillId="3" borderId="55" xfId="1" applyFont="1" applyFill="1" applyBorder="1">
      <alignment vertical="center"/>
    </xf>
    <xf numFmtId="0" fontId="3" fillId="0" borderId="58" xfId="0" applyFont="1" applyBorder="1">
      <alignment vertical="center"/>
    </xf>
    <xf numFmtId="0" fontId="3" fillId="0" borderId="47" xfId="0" applyFont="1" applyBorder="1">
      <alignment vertical="center"/>
    </xf>
    <xf numFmtId="0" fontId="3" fillId="0" borderId="53" xfId="0" applyFont="1" applyBorder="1">
      <alignment vertical="center"/>
    </xf>
    <xf numFmtId="38" fontId="6" fillId="3" borderId="8" xfId="1" applyFont="1" applyFill="1" applyBorder="1">
      <alignment vertical="center"/>
    </xf>
    <xf numFmtId="0" fontId="3" fillId="0" borderId="61" xfId="0" applyFont="1" applyBorder="1">
      <alignment vertical="center"/>
    </xf>
    <xf numFmtId="38" fontId="6" fillId="3" borderId="2" xfId="1" applyFont="1" applyFill="1" applyBorder="1">
      <alignment vertical="center"/>
    </xf>
    <xf numFmtId="0" fontId="3" fillId="0" borderId="57" xfId="0" applyFont="1" applyBorder="1" applyAlignment="1">
      <alignment horizontal="right" vertical="center"/>
    </xf>
    <xf numFmtId="38" fontId="7" fillId="0" borderId="52" xfId="1" applyFont="1" applyFill="1" applyBorder="1">
      <alignment vertical="center"/>
    </xf>
    <xf numFmtId="38" fontId="3" fillId="0" borderId="47" xfId="1" applyFont="1" applyBorder="1">
      <alignment vertical="center"/>
    </xf>
    <xf numFmtId="0" fontId="6" fillId="3" borderId="4" xfId="0" applyFont="1" applyFill="1" applyBorder="1">
      <alignment vertical="center"/>
    </xf>
    <xf numFmtId="0" fontId="10" fillId="0" borderId="57" xfId="0" applyFont="1" applyBorder="1" applyAlignment="1">
      <alignment horizontal="right" vertical="center"/>
    </xf>
    <xf numFmtId="0" fontId="6" fillId="3" borderId="38" xfId="0" applyFont="1" applyFill="1" applyBorder="1">
      <alignment vertical="center"/>
    </xf>
    <xf numFmtId="0" fontId="6" fillId="3" borderId="21" xfId="0" applyFont="1" applyFill="1" applyBorder="1">
      <alignment vertical="center"/>
    </xf>
    <xf numFmtId="0" fontId="6" fillId="3" borderId="60" xfId="0" applyFont="1" applyFill="1" applyBorder="1">
      <alignment vertical="center"/>
    </xf>
    <xf numFmtId="38" fontId="11" fillId="3" borderId="45" xfId="0" applyNumberFormat="1" applyFont="1" applyFill="1" applyBorder="1">
      <alignment vertical="center"/>
    </xf>
    <xf numFmtId="0" fontId="6" fillId="3" borderId="56" xfId="0" applyFont="1" applyFill="1" applyBorder="1">
      <alignment vertical="center"/>
    </xf>
    <xf numFmtId="0" fontId="6" fillId="3" borderId="22" xfId="0" applyFont="1" applyFill="1" applyBorder="1">
      <alignment vertical="center"/>
    </xf>
    <xf numFmtId="0" fontId="6" fillId="3" borderId="5" xfId="0" applyFont="1" applyFill="1" applyBorder="1">
      <alignment vertical="center"/>
    </xf>
    <xf numFmtId="0" fontId="5" fillId="6" borderId="62" xfId="0" applyFont="1" applyFill="1" applyBorder="1">
      <alignment vertical="center"/>
    </xf>
    <xf numFmtId="38" fontId="3" fillId="0" borderId="0" xfId="0" applyNumberFormat="1" applyFont="1">
      <alignment vertical="center"/>
    </xf>
    <xf numFmtId="0" fontId="6" fillId="3" borderId="20" xfId="0" applyFont="1" applyFill="1" applyBorder="1">
      <alignment vertical="center"/>
    </xf>
    <xf numFmtId="0" fontId="10" fillId="0" borderId="61" xfId="0" applyFont="1" applyBorder="1">
      <alignment vertical="center"/>
    </xf>
    <xf numFmtId="38" fontId="6" fillId="3" borderId="49" xfId="1" applyFont="1" applyFill="1" applyBorder="1">
      <alignment vertical="center"/>
    </xf>
    <xf numFmtId="0" fontId="6" fillId="3" borderId="50" xfId="0" applyFont="1" applyFill="1" applyBorder="1">
      <alignment vertical="center"/>
    </xf>
    <xf numFmtId="38" fontId="6" fillId="3" borderId="51" xfId="1" applyFont="1" applyFill="1" applyBorder="1">
      <alignment vertical="center"/>
    </xf>
    <xf numFmtId="0" fontId="10" fillId="0" borderId="37" xfId="0" applyFont="1" applyBorder="1">
      <alignment vertical="center"/>
    </xf>
    <xf numFmtId="0" fontId="6" fillId="3" borderId="45" xfId="0" applyFont="1" applyFill="1" applyBorder="1">
      <alignment vertical="center"/>
    </xf>
    <xf numFmtId="38" fontId="3" fillId="0" borderId="9" xfId="0" applyNumberFormat="1" applyFont="1" applyBorder="1">
      <alignment vertical="center"/>
    </xf>
    <xf numFmtId="0" fontId="6" fillId="3" borderId="8" xfId="0" applyFont="1" applyFill="1" applyBorder="1">
      <alignment vertical="center"/>
    </xf>
    <xf numFmtId="0" fontId="6" fillId="3" borderId="23" xfId="0" applyFont="1" applyFill="1" applyBorder="1">
      <alignment vertical="center"/>
    </xf>
    <xf numFmtId="0" fontId="3" fillId="0" borderId="63" xfId="0" applyFont="1" applyBorder="1">
      <alignment vertical="center"/>
    </xf>
    <xf numFmtId="0" fontId="6" fillId="3" borderId="63" xfId="0" applyFont="1" applyFill="1" applyBorder="1">
      <alignment vertical="center"/>
    </xf>
    <xf numFmtId="0" fontId="6" fillId="3" borderId="54" xfId="0" applyFont="1" applyFill="1" applyBorder="1">
      <alignment vertical="center"/>
    </xf>
    <xf numFmtId="0" fontId="3" fillId="0" borderId="49" xfId="0" applyFont="1" applyBorder="1">
      <alignment vertical="center"/>
    </xf>
    <xf numFmtId="38" fontId="3" fillId="0" borderId="49" xfId="0" applyNumberFormat="1" applyFont="1" applyBorder="1">
      <alignment vertical="center"/>
    </xf>
    <xf numFmtId="38" fontId="3" fillId="0" borderId="51" xfId="0" applyNumberFormat="1" applyFont="1" applyBorder="1">
      <alignment vertical="center"/>
    </xf>
    <xf numFmtId="0" fontId="3" fillId="0" borderId="64" xfId="0" applyFont="1" applyBorder="1">
      <alignment vertical="center"/>
    </xf>
    <xf numFmtId="38" fontId="3" fillId="0" borderId="54" xfId="0" applyNumberFormat="1" applyFont="1" applyBorder="1">
      <alignment vertical="center"/>
    </xf>
    <xf numFmtId="0" fontId="3" fillId="0" borderId="26" xfId="0" applyFont="1" applyBorder="1">
      <alignment vertical="center"/>
    </xf>
    <xf numFmtId="38" fontId="6" fillId="3" borderId="26" xfId="1" applyFont="1" applyFill="1" applyBorder="1">
      <alignment vertical="center"/>
    </xf>
    <xf numFmtId="38" fontId="6" fillId="3" borderId="65" xfId="1" applyFont="1" applyFill="1" applyBorder="1">
      <alignment vertical="center"/>
    </xf>
    <xf numFmtId="38" fontId="6" fillId="3" borderId="59" xfId="1" applyFont="1" applyFill="1" applyBorder="1">
      <alignment vertical="center"/>
    </xf>
    <xf numFmtId="38" fontId="3" fillId="0" borderId="50" xfId="0" applyNumberFormat="1" applyFont="1" applyBorder="1">
      <alignment vertical="center"/>
    </xf>
    <xf numFmtId="0" fontId="6" fillId="3" borderId="42" xfId="0" applyFont="1" applyFill="1" applyBorder="1">
      <alignment vertical="center"/>
    </xf>
    <xf numFmtId="38" fontId="3" fillId="0" borderId="63" xfId="0" applyNumberFormat="1" applyFont="1" applyBorder="1">
      <alignment vertical="center"/>
    </xf>
    <xf numFmtId="0" fontId="6" fillId="3" borderId="26" xfId="0" applyFont="1" applyFill="1" applyBorder="1">
      <alignment vertical="center"/>
    </xf>
    <xf numFmtId="38" fontId="3" fillId="0" borderId="59" xfId="0" applyNumberFormat="1" applyFont="1" applyBorder="1">
      <alignment vertical="center"/>
    </xf>
    <xf numFmtId="0" fontId="3" fillId="0" borderId="65" xfId="0" applyFont="1" applyBorder="1">
      <alignment vertical="center"/>
    </xf>
    <xf numFmtId="0" fontId="6" fillId="3" borderId="10" xfId="0" applyFont="1" applyFill="1" applyBorder="1">
      <alignment vertical="center"/>
    </xf>
    <xf numFmtId="0" fontId="10" fillId="0" borderId="7" xfId="0" applyFont="1" applyBorder="1">
      <alignment vertical="center"/>
    </xf>
    <xf numFmtId="0" fontId="9" fillId="0" borderId="13" xfId="0" applyFont="1" applyBorder="1">
      <alignment vertical="center"/>
    </xf>
    <xf numFmtId="0" fontId="10" fillId="0" borderId="13" xfId="0" applyFont="1" applyBorder="1">
      <alignment vertical="center"/>
    </xf>
    <xf numFmtId="0" fontId="10" fillId="0" borderId="35" xfId="0" applyFont="1" applyBorder="1">
      <alignment vertical="center"/>
    </xf>
    <xf numFmtId="0" fontId="3" fillId="0" borderId="31" xfId="0" applyFont="1" applyBorder="1">
      <alignment vertical="center"/>
    </xf>
    <xf numFmtId="0" fontId="10" fillId="0" borderId="41" xfId="0" applyFont="1" applyBorder="1">
      <alignment vertical="center"/>
    </xf>
    <xf numFmtId="0" fontId="3" fillId="0" borderId="29" xfId="0" applyFont="1" applyBorder="1">
      <alignment vertical="center"/>
    </xf>
    <xf numFmtId="38" fontId="3" fillId="0" borderId="13" xfId="1" applyFont="1" applyBorder="1">
      <alignment vertical="center"/>
    </xf>
    <xf numFmtId="38" fontId="3" fillId="0" borderId="31" xfId="1" applyFont="1" applyBorder="1">
      <alignment vertical="center"/>
    </xf>
    <xf numFmtId="38" fontId="3" fillId="0" borderId="53" xfId="1" applyFont="1" applyBorder="1">
      <alignment vertical="center"/>
    </xf>
    <xf numFmtId="38" fontId="3" fillId="0" borderId="29" xfId="1" applyFont="1" applyBorder="1">
      <alignment vertical="center"/>
    </xf>
    <xf numFmtId="38" fontId="3" fillId="0" borderId="42" xfId="1" applyFont="1" applyBorder="1">
      <alignment vertical="center"/>
    </xf>
    <xf numFmtId="38" fontId="3" fillId="0" borderId="33" xfId="1" applyFont="1" applyBorder="1">
      <alignment vertical="center"/>
    </xf>
    <xf numFmtId="38" fontId="3" fillId="0" borderId="30" xfId="1" applyFont="1" applyBorder="1">
      <alignment vertical="center"/>
    </xf>
    <xf numFmtId="38" fontId="3" fillId="7" borderId="7" xfId="1" applyFont="1" applyFill="1" applyBorder="1">
      <alignment vertical="center"/>
    </xf>
    <xf numFmtId="38" fontId="3" fillId="7" borderId="58" xfId="1" applyFont="1" applyFill="1" applyBorder="1">
      <alignment vertical="center"/>
    </xf>
    <xf numFmtId="38" fontId="3" fillId="7" borderId="12" xfId="1" applyFont="1" applyFill="1" applyBorder="1">
      <alignment vertical="center"/>
    </xf>
    <xf numFmtId="38" fontId="3" fillId="7" borderId="22" xfId="1" applyFont="1" applyFill="1" applyBorder="1">
      <alignment vertical="center"/>
    </xf>
    <xf numFmtId="38" fontId="3" fillId="7" borderId="42" xfId="1" applyFont="1" applyFill="1" applyBorder="1">
      <alignment vertical="center"/>
    </xf>
    <xf numFmtId="0" fontId="10" fillId="0" borderId="43" xfId="0" applyFont="1" applyBorder="1">
      <alignment vertical="center"/>
    </xf>
    <xf numFmtId="38" fontId="3" fillId="0" borderId="28" xfId="0" applyNumberFormat="1" applyFont="1" applyBorder="1">
      <alignment vertical="center"/>
    </xf>
    <xf numFmtId="0" fontId="6" fillId="3" borderId="66" xfId="0" applyFont="1" applyFill="1" applyBorder="1">
      <alignment vertical="center"/>
    </xf>
    <xf numFmtId="38" fontId="3" fillId="0" borderId="46" xfId="0" applyNumberFormat="1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10" fillId="0" borderId="30" xfId="0" applyFont="1" applyBorder="1">
      <alignment vertical="center"/>
    </xf>
    <xf numFmtId="0" fontId="3" fillId="0" borderId="29" xfId="0" applyFont="1" applyBorder="1" applyAlignment="1">
      <alignment horizontal="left" vertical="center"/>
    </xf>
    <xf numFmtId="38" fontId="3" fillId="7" borderId="38" xfId="1" applyFont="1" applyFill="1" applyBorder="1">
      <alignment vertical="center"/>
    </xf>
    <xf numFmtId="38" fontId="3" fillId="7" borderId="21" xfId="1" applyFont="1" applyFill="1" applyBorder="1">
      <alignment vertical="center"/>
    </xf>
    <xf numFmtId="38" fontId="3" fillId="7" borderId="33" xfId="1" applyFont="1" applyFill="1" applyBorder="1">
      <alignment vertical="center"/>
    </xf>
    <xf numFmtId="38" fontId="3" fillId="7" borderId="21" xfId="0" applyNumberFormat="1" applyFont="1" applyFill="1" applyBorder="1">
      <alignment vertical="center"/>
    </xf>
    <xf numFmtId="38" fontId="3" fillId="0" borderId="21" xfId="0" applyNumberFormat="1" applyFont="1" applyFill="1" applyBorder="1">
      <alignment vertical="center"/>
    </xf>
    <xf numFmtId="38" fontId="3" fillId="7" borderId="22" xfId="0" applyNumberFormat="1" applyFont="1" applyFill="1" applyBorder="1">
      <alignment vertical="center"/>
    </xf>
    <xf numFmtId="38" fontId="3" fillId="7" borderId="50" xfId="1" applyFont="1" applyFill="1" applyBorder="1">
      <alignment vertical="center"/>
    </xf>
    <xf numFmtId="38" fontId="3" fillId="7" borderId="53" xfId="1" applyFont="1" applyFill="1" applyBorder="1">
      <alignment vertical="center"/>
    </xf>
    <xf numFmtId="38" fontId="3" fillId="0" borderId="6" xfId="1" applyFont="1" applyBorder="1">
      <alignment vertical="center"/>
    </xf>
    <xf numFmtId="0" fontId="9" fillId="0" borderId="12" xfId="0" applyFont="1" applyBorder="1">
      <alignment vertical="center"/>
    </xf>
    <xf numFmtId="0" fontId="3" fillId="0" borderId="7" xfId="0" applyFont="1" applyBorder="1" applyAlignment="1">
      <alignment horizontal="left" vertical="center"/>
    </xf>
    <xf numFmtId="38" fontId="3" fillId="7" borderId="7" xfId="0" applyNumberFormat="1" applyFont="1" applyFill="1" applyBorder="1">
      <alignment vertical="center"/>
    </xf>
    <xf numFmtId="0" fontId="9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9" fillId="0" borderId="31" xfId="0" applyFont="1" applyBorder="1">
      <alignment vertical="center"/>
    </xf>
    <xf numFmtId="38" fontId="8" fillId="7" borderId="42" xfId="0" applyNumberFormat="1" applyFont="1" applyFill="1" applyBorder="1">
      <alignment vertical="center"/>
    </xf>
    <xf numFmtId="0" fontId="3" fillId="7" borderId="33" xfId="0" applyFont="1" applyFill="1" applyBorder="1">
      <alignment vertical="center"/>
    </xf>
    <xf numFmtId="38" fontId="8" fillId="7" borderId="22" xfId="0" applyNumberFormat="1" applyFont="1" applyFill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9" xfId="0" applyFont="1" applyBorder="1">
      <alignment vertical="center"/>
    </xf>
    <xf numFmtId="0" fontId="3" fillId="0" borderId="70" xfId="0" applyFont="1" applyBorder="1">
      <alignment vertical="center"/>
    </xf>
    <xf numFmtId="0" fontId="3" fillId="0" borderId="68" xfId="0" applyFont="1" applyBorder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71" xfId="0" applyFont="1" applyBorder="1" applyAlignment="1">
      <alignment horizontal="right" vertical="center"/>
    </xf>
    <xf numFmtId="0" fontId="3" fillId="0" borderId="32" xfId="0" applyFont="1" applyBorder="1">
      <alignment vertical="center"/>
    </xf>
    <xf numFmtId="0" fontId="3" fillId="5" borderId="69" xfId="0" applyFont="1" applyFill="1" applyBorder="1">
      <alignment vertical="center"/>
    </xf>
    <xf numFmtId="0" fontId="3" fillId="5" borderId="71" xfId="0" applyFont="1" applyFill="1" applyBorder="1" applyAlignment="1">
      <alignment horizontal="right" vertical="center"/>
    </xf>
    <xf numFmtId="0" fontId="3" fillId="5" borderId="70" xfId="0" applyFont="1" applyFill="1" applyBorder="1">
      <alignment vertical="center"/>
    </xf>
    <xf numFmtId="0" fontId="3" fillId="5" borderId="0" xfId="0" applyFont="1" applyFill="1" applyBorder="1" applyAlignment="1">
      <alignment horizontal="right" vertical="center"/>
    </xf>
    <xf numFmtId="0" fontId="3" fillId="5" borderId="68" xfId="0" applyFont="1" applyFill="1" applyBorder="1">
      <alignment vertical="center"/>
    </xf>
    <xf numFmtId="0" fontId="3" fillId="5" borderId="32" xfId="0" applyFont="1" applyFill="1" applyBorder="1" applyAlignment="1">
      <alignment horizontal="right" vertical="center"/>
    </xf>
    <xf numFmtId="0" fontId="3" fillId="5" borderId="68" xfId="0" applyFont="1" applyFill="1" applyBorder="1" applyAlignment="1">
      <alignment horizontal="right" vertical="center"/>
    </xf>
    <xf numFmtId="0" fontId="3" fillId="5" borderId="67" xfId="0" applyFont="1" applyFill="1" applyBorder="1">
      <alignment vertical="center"/>
    </xf>
    <xf numFmtId="38" fontId="3" fillId="9" borderId="21" xfId="1" applyFont="1" applyFill="1" applyBorder="1">
      <alignment vertical="center"/>
    </xf>
    <xf numFmtId="0" fontId="14" fillId="8" borderId="68" xfId="0" applyFont="1" applyFill="1" applyBorder="1">
      <alignment vertical="center"/>
    </xf>
    <xf numFmtId="0" fontId="14" fillId="8" borderId="67" xfId="0" applyFont="1" applyFill="1" applyBorder="1">
      <alignment vertical="center"/>
    </xf>
    <xf numFmtId="0" fontId="14" fillId="8" borderId="69" xfId="0" applyFont="1" applyFill="1" applyBorder="1">
      <alignment vertical="center"/>
    </xf>
    <xf numFmtId="0" fontId="14" fillId="8" borderId="71" xfId="0" applyFont="1" applyFill="1" applyBorder="1" applyAlignment="1">
      <alignment horizontal="right" vertical="center"/>
    </xf>
    <xf numFmtId="0" fontId="14" fillId="8" borderId="70" xfId="0" applyFont="1" applyFill="1" applyBorder="1">
      <alignment vertical="center"/>
    </xf>
    <xf numFmtId="0" fontId="14" fillId="8" borderId="0" xfId="0" applyFont="1" applyFill="1" applyBorder="1" applyAlignment="1">
      <alignment horizontal="right" vertical="center"/>
    </xf>
    <xf numFmtId="0" fontId="7" fillId="8" borderId="68" xfId="0" applyFont="1" applyFill="1" applyBorder="1" applyAlignment="1">
      <alignment horizontal="right" vertical="center"/>
    </xf>
    <xf numFmtId="0" fontId="3" fillId="4" borderId="2" xfId="0" applyFont="1" applyFill="1" applyBorder="1">
      <alignment vertical="center"/>
    </xf>
    <xf numFmtId="0" fontId="3" fillId="0" borderId="72" xfId="0" applyFont="1" applyBorder="1">
      <alignment vertical="center"/>
    </xf>
    <xf numFmtId="0" fontId="3" fillId="0" borderId="6" xfId="0" applyFont="1" applyBorder="1" applyAlignment="1">
      <alignment horizontal="right" vertical="center"/>
    </xf>
    <xf numFmtId="0" fontId="3" fillId="4" borderId="8" xfId="0" applyFont="1" applyFill="1" applyBorder="1">
      <alignment vertical="center"/>
    </xf>
    <xf numFmtId="0" fontId="3" fillId="4" borderId="73" xfId="0" applyFont="1" applyFill="1" applyBorder="1">
      <alignment vertical="center"/>
    </xf>
    <xf numFmtId="0" fontId="3" fillId="4" borderId="4" xfId="0" applyFont="1" applyFill="1" applyBorder="1" applyAlignment="1">
      <alignment horizontal="left" vertical="center"/>
    </xf>
    <xf numFmtId="0" fontId="3" fillId="4" borderId="7" xfId="0" applyFont="1" applyFill="1" applyBorder="1">
      <alignment vertical="center"/>
    </xf>
    <xf numFmtId="0" fontId="3" fillId="4" borderId="58" xfId="0" applyFont="1" applyFill="1" applyBorder="1">
      <alignment vertical="center"/>
    </xf>
    <xf numFmtId="0" fontId="15" fillId="10" borderId="4" xfId="0" applyFont="1" applyFill="1" applyBorder="1" applyAlignment="1">
      <alignment horizontal="left" vertical="center"/>
    </xf>
    <xf numFmtId="0" fontId="15" fillId="10" borderId="7" xfId="0" applyFont="1" applyFill="1" applyBorder="1">
      <alignment vertical="center"/>
    </xf>
    <xf numFmtId="0" fontId="3" fillId="5" borderId="72" xfId="0" applyFont="1" applyFill="1" applyBorder="1">
      <alignment vertical="center"/>
    </xf>
    <xf numFmtId="0" fontId="3" fillId="5" borderId="6" xfId="0" applyFont="1" applyFill="1" applyBorder="1" applyAlignment="1">
      <alignment horizontal="right" vertical="center"/>
    </xf>
    <xf numFmtId="0" fontId="12" fillId="4" borderId="5" xfId="0" applyFont="1" applyFill="1" applyBorder="1" applyAlignment="1">
      <alignment horizontal="right" vertical="center"/>
    </xf>
    <xf numFmtId="0" fontId="13" fillId="5" borderId="56" xfId="0" applyFont="1" applyFill="1" applyBorder="1">
      <alignment vertical="center"/>
    </xf>
    <xf numFmtId="0" fontId="14" fillId="8" borderId="56" xfId="0" applyFont="1" applyFill="1" applyBorder="1">
      <alignment vertical="center"/>
    </xf>
    <xf numFmtId="0" fontId="16" fillId="10" borderId="5" xfId="0" applyFont="1" applyFill="1" applyBorder="1" applyAlignment="1">
      <alignment horizontal="right" vertical="center"/>
    </xf>
    <xf numFmtId="38" fontId="3" fillId="4" borderId="7" xfId="1" applyFont="1" applyFill="1" applyBorder="1">
      <alignment vertical="center"/>
    </xf>
    <xf numFmtId="38" fontId="3" fillId="5" borderId="67" xfId="1" applyFont="1" applyFill="1" applyBorder="1">
      <alignment vertical="center"/>
    </xf>
    <xf numFmtId="38" fontId="15" fillId="10" borderId="7" xfId="1" applyFont="1" applyFill="1" applyBorder="1">
      <alignment vertical="center"/>
    </xf>
    <xf numFmtId="0" fontId="3" fillId="0" borderId="39" xfId="0" applyFont="1" applyBorder="1" applyAlignment="1">
      <alignment horizontal="center" vertical="center"/>
    </xf>
    <xf numFmtId="38" fontId="3" fillId="4" borderId="75" xfId="1" applyFont="1" applyFill="1" applyBorder="1">
      <alignment vertical="center"/>
    </xf>
    <xf numFmtId="38" fontId="3" fillId="5" borderId="74" xfId="1" applyFont="1" applyFill="1" applyBorder="1">
      <alignment vertical="center"/>
    </xf>
    <xf numFmtId="38" fontId="14" fillId="8" borderId="74" xfId="1" applyFont="1" applyFill="1" applyBorder="1">
      <alignment vertical="center"/>
    </xf>
    <xf numFmtId="38" fontId="15" fillId="10" borderId="75" xfId="1" applyFont="1" applyFill="1" applyBorder="1">
      <alignment vertical="center"/>
    </xf>
    <xf numFmtId="0" fontId="3" fillId="0" borderId="39" xfId="0" applyFont="1" applyBorder="1" applyAlignment="1">
      <alignment horizontal="right" vertical="center"/>
    </xf>
    <xf numFmtId="38" fontId="3" fillId="0" borderId="39" xfId="1" applyFont="1" applyBorder="1">
      <alignment vertical="center"/>
    </xf>
    <xf numFmtId="0" fontId="3" fillId="0" borderId="48" xfId="0" applyFont="1" applyBorder="1">
      <alignment vertical="center"/>
    </xf>
    <xf numFmtId="0" fontId="3" fillId="0" borderId="78" xfId="0" applyFont="1" applyBorder="1" applyAlignment="1">
      <alignment horizontal="right" vertical="center"/>
    </xf>
    <xf numFmtId="38" fontId="3" fillId="0" borderId="71" xfId="1" applyFont="1" applyBorder="1">
      <alignment vertical="center"/>
    </xf>
    <xf numFmtId="38" fontId="3" fillId="0" borderId="78" xfId="1" applyFont="1" applyBorder="1">
      <alignment vertical="center"/>
    </xf>
    <xf numFmtId="0" fontId="5" fillId="0" borderId="56" xfId="0" applyFont="1" applyBorder="1" applyAlignment="1">
      <alignment horizontal="right" vertical="center"/>
    </xf>
    <xf numFmtId="38" fontId="3" fillId="0" borderId="32" xfId="1" applyFont="1" applyBorder="1">
      <alignment vertical="center"/>
    </xf>
    <xf numFmtId="38" fontId="3" fillId="0" borderId="77" xfId="1" applyFont="1" applyBorder="1">
      <alignment vertical="center"/>
    </xf>
    <xf numFmtId="0" fontId="3" fillId="0" borderId="25" xfId="0" applyFont="1" applyBorder="1" applyAlignment="1">
      <alignment horizontal="right" vertical="center"/>
    </xf>
    <xf numFmtId="38" fontId="3" fillId="0" borderId="25" xfId="1" applyFont="1" applyBorder="1">
      <alignment vertical="center"/>
    </xf>
    <xf numFmtId="0" fontId="3" fillId="5" borderId="32" xfId="0" applyFont="1" applyFill="1" applyBorder="1">
      <alignment vertical="center"/>
    </xf>
    <xf numFmtId="0" fontId="13" fillId="5" borderId="56" xfId="0" applyFont="1" applyFill="1" applyBorder="1" applyAlignment="1">
      <alignment horizontal="right" vertical="center"/>
    </xf>
    <xf numFmtId="38" fontId="3" fillId="5" borderId="32" xfId="1" applyFont="1" applyFill="1" applyBorder="1">
      <alignment vertical="center"/>
    </xf>
    <xf numFmtId="38" fontId="3" fillId="5" borderId="77" xfId="1" applyFont="1" applyFill="1" applyBorder="1">
      <alignment vertical="center"/>
    </xf>
    <xf numFmtId="0" fontId="3" fillId="0" borderId="46" xfId="0" applyFont="1" applyBorder="1" applyAlignment="1">
      <alignment horizontal="right" vertical="center"/>
    </xf>
    <xf numFmtId="38" fontId="3" fillId="0" borderId="14" xfId="1" applyFont="1" applyBorder="1">
      <alignment vertical="center"/>
    </xf>
    <xf numFmtId="38" fontId="3" fillId="0" borderId="46" xfId="1" applyFont="1" applyBorder="1">
      <alignment vertical="center"/>
    </xf>
    <xf numFmtId="0" fontId="3" fillId="0" borderId="60" xfId="0" applyFont="1" applyBorder="1">
      <alignment vertical="center"/>
    </xf>
    <xf numFmtId="0" fontId="3" fillId="0" borderId="77" xfId="0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3" fillId="0" borderId="50" xfId="0" applyFont="1" applyBorder="1">
      <alignment vertical="center"/>
    </xf>
    <xf numFmtId="0" fontId="3" fillId="0" borderId="79" xfId="0" applyFont="1" applyBorder="1" applyAlignment="1">
      <alignment horizontal="right" vertical="center"/>
    </xf>
    <xf numFmtId="38" fontId="3" fillId="0" borderId="79" xfId="1" applyFont="1" applyBorder="1">
      <alignment vertical="center"/>
    </xf>
    <xf numFmtId="0" fontId="3" fillId="11" borderId="2" xfId="0" applyFont="1" applyFill="1" applyBorder="1">
      <alignment vertical="center"/>
    </xf>
    <xf numFmtId="0" fontId="3" fillId="11" borderId="8" xfId="0" applyFont="1" applyFill="1" applyBorder="1">
      <alignment vertical="center"/>
    </xf>
    <xf numFmtId="0" fontId="3" fillId="11" borderId="4" xfId="0" applyFont="1" applyFill="1" applyBorder="1" applyAlignment="1">
      <alignment horizontal="left" vertical="center"/>
    </xf>
    <xf numFmtId="0" fontId="3" fillId="11" borderId="7" xfId="0" applyFont="1" applyFill="1" applyBorder="1">
      <alignment vertical="center"/>
    </xf>
    <xf numFmtId="0" fontId="3" fillId="11" borderId="7" xfId="0" applyFont="1" applyFill="1" applyBorder="1" applyAlignment="1">
      <alignment horizontal="right" vertical="center"/>
    </xf>
    <xf numFmtId="38" fontId="3" fillId="11" borderId="58" xfId="1" applyFont="1" applyFill="1" applyBorder="1">
      <alignment vertical="center"/>
    </xf>
    <xf numFmtId="38" fontId="3" fillId="11" borderId="76" xfId="1" applyFont="1" applyFill="1" applyBorder="1">
      <alignment vertical="center"/>
    </xf>
    <xf numFmtId="0" fontId="17" fillId="11" borderId="5" xfId="0" applyFont="1" applyFill="1" applyBorder="1">
      <alignment vertical="center"/>
    </xf>
    <xf numFmtId="38" fontId="7" fillId="8" borderId="67" xfId="1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3" xfId="0" applyFont="1" applyFill="1" applyBorder="1">
      <alignment vertical="center"/>
    </xf>
    <xf numFmtId="0" fontId="3" fillId="0" borderId="29" xfId="0" applyFont="1" applyFill="1" applyBorder="1">
      <alignment vertical="center"/>
    </xf>
    <xf numFmtId="0" fontId="3" fillId="0" borderId="31" xfId="0" applyFont="1" applyFill="1" applyBorder="1">
      <alignment vertical="center"/>
    </xf>
    <xf numFmtId="0" fontId="3" fillId="0" borderId="30" xfId="0" applyFont="1" applyFill="1" applyBorder="1">
      <alignment vertical="center"/>
    </xf>
    <xf numFmtId="38" fontId="3" fillId="0" borderId="0" xfId="0" applyNumberFormat="1" applyFont="1" applyFill="1" applyAlignment="1">
      <alignment horizontal="right" vertical="center"/>
    </xf>
    <xf numFmtId="38" fontId="3" fillId="0" borderId="13" xfId="0" applyNumberFormat="1" applyFont="1" applyFill="1" applyBorder="1">
      <alignment vertical="center"/>
    </xf>
    <xf numFmtId="0" fontId="10" fillId="0" borderId="30" xfId="0" applyFont="1" applyFill="1" applyBorder="1">
      <alignment vertical="center"/>
    </xf>
    <xf numFmtId="38" fontId="3" fillId="0" borderId="30" xfId="0" applyNumberFormat="1" applyFont="1" applyFill="1" applyBorder="1">
      <alignment vertical="center"/>
    </xf>
    <xf numFmtId="0" fontId="10" fillId="0" borderId="29" xfId="0" applyFont="1" applyFill="1" applyBorder="1">
      <alignment vertical="center"/>
    </xf>
    <xf numFmtId="38" fontId="3" fillId="0" borderId="29" xfId="0" applyNumberFormat="1" applyFont="1" applyFill="1" applyBorder="1">
      <alignment vertical="center"/>
    </xf>
    <xf numFmtId="0" fontId="3" fillId="0" borderId="27" xfId="0" applyFont="1" applyFill="1" applyBorder="1">
      <alignment vertical="center"/>
    </xf>
    <xf numFmtId="38" fontId="3" fillId="0" borderId="27" xfId="0" applyNumberFormat="1" applyFont="1" applyFill="1" applyBorder="1">
      <alignment vertical="center"/>
    </xf>
    <xf numFmtId="0" fontId="10" fillId="0" borderId="31" xfId="0" applyFont="1" applyFill="1" applyBorder="1">
      <alignment vertical="center"/>
    </xf>
    <xf numFmtId="38" fontId="3" fillId="0" borderId="31" xfId="0" applyNumberFormat="1" applyFont="1" applyFill="1" applyBorder="1">
      <alignment vertical="center"/>
    </xf>
    <xf numFmtId="38" fontId="3" fillId="0" borderId="7" xfId="0" applyNumberFormat="1" applyFont="1" applyFill="1" applyBorder="1">
      <alignment vertical="center"/>
    </xf>
    <xf numFmtId="0" fontId="3" fillId="0" borderId="67" xfId="0" applyFont="1" applyFill="1" applyBorder="1">
      <alignment vertical="center"/>
    </xf>
    <xf numFmtId="38" fontId="3" fillId="0" borderId="67" xfId="0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4"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rgb="FFCCECFF"/>
        </patternFill>
      </fill>
    </dxf>
    <dxf>
      <font>
        <b/>
        <i val="0"/>
        <color theme="0" tint="-4.9989318521683403E-2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00"/>
      <color rgb="FFCC9900"/>
      <color rgb="FFFFCC99"/>
      <color rgb="FFFFCC66"/>
      <color rgb="FFFFFFCC"/>
      <color rgb="FFFFFF66"/>
      <color rgb="FFFFFF99"/>
      <color rgb="FFCCFFFF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b="1"/>
              <a:t>資</a:t>
            </a:r>
            <a:r>
              <a:rPr lang="ja-JP" altLang="en-US" b="1"/>
              <a:t>金移動表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0423976608187136E-2"/>
          <c:y val="0.22416638888888885"/>
          <c:w val="0.95915204678362576"/>
          <c:h val="0.73350027777777782"/>
        </c:manualLayout>
      </c:layout>
      <c:barChart>
        <c:barDir val="col"/>
        <c:grouping val="stacked"/>
        <c:varyColors val="0"/>
        <c:ser>
          <c:idx val="8"/>
          <c:order val="0"/>
          <c:tx>
            <c:strRef>
              <c:f>資金移動表!$C$199</c:f>
              <c:strCache>
                <c:ptCount val="1"/>
                <c:pt idx="0">
                  <c:v>現預金増減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B53-42B5-910E-557CD38EE2A8}"/>
                </c:ext>
              </c:extLst>
            </c:dLbl>
            <c:dLbl>
              <c:idx val="1"/>
              <c:layout>
                <c:manualLayout>
                  <c:x val="-1.8567251461988985E-3"/>
                  <c:y val="1.4111111111111111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7B53-42B5-910E-557CD38EE2A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7B53-42B5-910E-557CD38EE2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資金移動表!$D$189:$G$189</c:f>
              <c:strCache>
                <c:ptCount val="4"/>
                <c:pt idx="0">
                  <c:v>2期支出</c:v>
                </c:pt>
                <c:pt idx="1">
                  <c:v>2期収入</c:v>
                </c:pt>
                <c:pt idx="2">
                  <c:v>3期支出</c:v>
                </c:pt>
                <c:pt idx="3">
                  <c:v>3期収入</c:v>
                </c:pt>
              </c:strCache>
            </c:strRef>
          </c:cat>
          <c:val>
            <c:numRef>
              <c:f>資金移動表!$D$199:$G$199</c:f>
              <c:numCache>
                <c:formatCode>General</c:formatCode>
                <c:ptCount val="4"/>
                <c:pt idx="0" formatCode="#,##0_);[Red]\(#,##0\)">
                  <c:v>0</c:v>
                </c:pt>
                <c:pt idx="1">
                  <c:v>10</c:v>
                </c:pt>
                <c:pt idx="2" formatCode="#,##0_);[Red]\(#,##0\)">
                  <c:v>45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B53-42B5-910E-557CD38EE2A8}"/>
            </c:ext>
          </c:extLst>
        </c:ser>
        <c:ser>
          <c:idx val="7"/>
          <c:order val="1"/>
          <c:tx>
            <c:strRef>
              <c:f>資金移動表!$C$198</c:f>
              <c:strCache>
                <c:ptCount val="1"/>
                <c:pt idx="0">
                  <c:v>財務収支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B53-42B5-910E-557CD38EE2A8}"/>
                </c:ext>
              </c:extLst>
            </c:dLbl>
            <c:dLbl>
              <c:idx val="1"/>
              <c:layout>
                <c:manualLayout>
                  <c:x val="-6.8079135571306906E-17"/>
                  <c:y val="-1.763888888888888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7B53-42B5-910E-557CD38EE2A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B53-42B5-910E-557CD38EE2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資金移動表!$D$189:$G$189</c:f>
              <c:strCache>
                <c:ptCount val="4"/>
                <c:pt idx="0">
                  <c:v>2期支出</c:v>
                </c:pt>
                <c:pt idx="1">
                  <c:v>2期収入</c:v>
                </c:pt>
                <c:pt idx="2">
                  <c:v>3期支出</c:v>
                </c:pt>
                <c:pt idx="3">
                  <c:v>3期収入</c:v>
                </c:pt>
              </c:strCache>
            </c:strRef>
          </c:cat>
          <c:val>
            <c:numRef>
              <c:f>資金移動表!$D$198:$G$198</c:f>
              <c:numCache>
                <c:formatCode>General</c:formatCode>
                <c:ptCount val="4"/>
                <c:pt idx="0" formatCode="#,##0_);[Red]\(#,##0\)">
                  <c:v>0</c:v>
                </c:pt>
                <c:pt idx="1">
                  <c:v>10</c:v>
                </c:pt>
                <c:pt idx="2" formatCode="#,##0_);[Red]\(#,##0\)">
                  <c:v>10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B53-42B5-910E-557CD38EE2A8}"/>
            </c:ext>
          </c:extLst>
        </c:ser>
        <c:ser>
          <c:idx val="6"/>
          <c:order val="2"/>
          <c:tx>
            <c:strRef>
              <c:f>資金移動表!$C$197</c:f>
              <c:strCache>
                <c:ptCount val="1"/>
                <c:pt idx="0">
                  <c:v>決算収支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B53-42B5-910E-557CD38EE2A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B53-42B5-910E-557CD38EE2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資金移動表!$D$189:$G$189</c:f>
              <c:strCache>
                <c:ptCount val="4"/>
                <c:pt idx="0">
                  <c:v>2期支出</c:v>
                </c:pt>
                <c:pt idx="1">
                  <c:v>2期収入</c:v>
                </c:pt>
                <c:pt idx="2">
                  <c:v>3期支出</c:v>
                </c:pt>
                <c:pt idx="3">
                  <c:v>3期収入</c:v>
                </c:pt>
              </c:strCache>
            </c:strRef>
          </c:cat>
          <c:val>
            <c:numRef>
              <c:f>資金移動表!$D$197:$G$197</c:f>
              <c:numCache>
                <c:formatCode>General</c:formatCode>
                <c:ptCount val="4"/>
                <c:pt idx="0" formatCode="#,##0_);[Red]\(#,##0\)">
                  <c:v>68</c:v>
                </c:pt>
                <c:pt idx="1">
                  <c:v>0</c:v>
                </c:pt>
                <c:pt idx="2" formatCode="#,##0_);[Red]\(#,##0\)">
                  <c:v>69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B53-42B5-910E-557CD38EE2A8}"/>
            </c:ext>
          </c:extLst>
        </c:ser>
        <c:ser>
          <c:idx val="5"/>
          <c:order val="3"/>
          <c:tx>
            <c:strRef>
              <c:f>資金移動表!$C$196</c:f>
              <c:strCache>
                <c:ptCount val="1"/>
                <c:pt idx="0">
                  <c:v>減価償却費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B53-42B5-910E-557CD38EE2A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B53-42B5-910E-557CD38EE2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資金移動表!$D$189:$G$189</c:f>
              <c:strCache>
                <c:ptCount val="4"/>
                <c:pt idx="0">
                  <c:v>2期支出</c:v>
                </c:pt>
                <c:pt idx="1">
                  <c:v>2期収入</c:v>
                </c:pt>
                <c:pt idx="2">
                  <c:v>3期支出</c:v>
                </c:pt>
                <c:pt idx="3">
                  <c:v>3期収入</c:v>
                </c:pt>
              </c:strCache>
            </c:strRef>
          </c:cat>
          <c:val>
            <c:numRef>
              <c:f>資金移動表!$D$196:$G$196</c:f>
              <c:numCache>
                <c:formatCode>General</c:formatCode>
                <c:ptCount val="4"/>
                <c:pt idx="0" formatCode="#,##0_);[Red]\(#,##0\)">
                  <c:v>0</c:v>
                </c:pt>
                <c:pt idx="1">
                  <c:v>90</c:v>
                </c:pt>
                <c:pt idx="2" formatCode="#,##0_);[Red]\(#,##0\)">
                  <c:v>0</c:v>
                </c:pt>
                <c:pt idx="3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B53-42B5-910E-557CD38EE2A8}"/>
            </c:ext>
          </c:extLst>
        </c:ser>
        <c:ser>
          <c:idx val="4"/>
          <c:order val="4"/>
          <c:tx>
            <c:strRef>
              <c:f>資金移動表!$C$195</c:f>
              <c:strCache>
                <c:ptCount val="1"/>
                <c:pt idx="0">
                  <c:v>固定資産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B53-42B5-910E-557CD38EE2A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B53-42B5-910E-557CD38EE2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資金移動表!$D$189:$G$189</c:f>
              <c:strCache>
                <c:ptCount val="4"/>
                <c:pt idx="0">
                  <c:v>2期支出</c:v>
                </c:pt>
                <c:pt idx="1">
                  <c:v>2期収入</c:v>
                </c:pt>
                <c:pt idx="2">
                  <c:v>3期支出</c:v>
                </c:pt>
                <c:pt idx="3">
                  <c:v>3期収入</c:v>
                </c:pt>
              </c:strCache>
            </c:strRef>
          </c:cat>
          <c:val>
            <c:numRef>
              <c:f>資金移動表!$D$195:$G$195</c:f>
              <c:numCache>
                <c:formatCode>General</c:formatCode>
                <c:ptCount val="4"/>
                <c:pt idx="0" formatCode="#,##0_);[Red]\(#,##0\)">
                  <c:v>127</c:v>
                </c:pt>
                <c:pt idx="1">
                  <c:v>0</c:v>
                </c:pt>
                <c:pt idx="2" formatCode="#,##0_);[Red]\(#,##0\)">
                  <c:v>112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B53-42B5-910E-557CD38EE2A8}"/>
            </c:ext>
          </c:extLst>
        </c:ser>
        <c:ser>
          <c:idx val="3"/>
          <c:order val="5"/>
          <c:tx>
            <c:strRef>
              <c:f>資金移動表!$C$194</c:f>
              <c:strCache>
                <c:ptCount val="1"/>
                <c:pt idx="0">
                  <c:v>その他経常支出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B53-42B5-910E-557CD38EE2A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7B53-42B5-910E-557CD38EE2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資金移動表!$D$189:$G$189</c:f>
              <c:strCache>
                <c:ptCount val="4"/>
                <c:pt idx="0">
                  <c:v>2期支出</c:v>
                </c:pt>
                <c:pt idx="1">
                  <c:v>2期収入</c:v>
                </c:pt>
                <c:pt idx="2">
                  <c:v>3期支出</c:v>
                </c:pt>
                <c:pt idx="3">
                  <c:v>3期収入</c:v>
                </c:pt>
              </c:strCache>
            </c:strRef>
          </c:cat>
          <c:val>
            <c:numRef>
              <c:f>資金移動表!$D$194:$G$194</c:f>
              <c:numCache>
                <c:formatCode>General</c:formatCode>
                <c:ptCount val="4"/>
                <c:pt idx="0" formatCode="#,##0_);[Red]\(#,##0\)">
                  <c:v>10</c:v>
                </c:pt>
                <c:pt idx="1">
                  <c:v>0</c:v>
                </c:pt>
                <c:pt idx="2" formatCode="#,##0_);[Red]\(#,##0\)">
                  <c:v>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B53-42B5-910E-557CD38EE2A8}"/>
            </c:ext>
          </c:extLst>
        </c:ser>
        <c:ser>
          <c:idx val="2"/>
          <c:order val="6"/>
          <c:tx>
            <c:strRef>
              <c:f>資金移動表!$C$193</c:f>
              <c:strCache>
                <c:ptCount val="1"/>
                <c:pt idx="0">
                  <c:v>販管費</c:v>
                </c:pt>
              </c:strCache>
            </c:strRef>
          </c:tx>
          <c:spPr>
            <a:solidFill>
              <a:srgbClr val="FFFFCC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7B53-42B5-910E-557CD38EE2A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B53-42B5-910E-557CD38EE2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資金移動表!$D$189:$G$189</c:f>
              <c:strCache>
                <c:ptCount val="4"/>
                <c:pt idx="0">
                  <c:v>2期支出</c:v>
                </c:pt>
                <c:pt idx="1">
                  <c:v>2期収入</c:v>
                </c:pt>
                <c:pt idx="2">
                  <c:v>3期支出</c:v>
                </c:pt>
                <c:pt idx="3">
                  <c:v>3期収入</c:v>
                </c:pt>
              </c:strCache>
            </c:strRef>
          </c:cat>
          <c:val>
            <c:numRef>
              <c:f>資金移動表!$D$193:$G$193</c:f>
              <c:numCache>
                <c:formatCode>General</c:formatCode>
                <c:ptCount val="4"/>
                <c:pt idx="0" formatCode="#,##0_);[Red]\(#,##0\)">
                  <c:v>90</c:v>
                </c:pt>
                <c:pt idx="1">
                  <c:v>0</c:v>
                </c:pt>
                <c:pt idx="2" formatCode="#,##0_);[Red]\(#,##0\)">
                  <c:v>100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B53-42B5-910E-557CD38EE2A8}"/>
            </c:ext>
          </c:extLst>
        </c:ser>
        <c:ser>
          <c:idx val="1"/>
          <c:order val="7"/>
          <c:tx>
            <c:strRef>
              <c:f>資金移動表!$C$192</c:f>
              <c:strCache>
                <c:ptCount val="1"/>
                <c:pt idx="0">
                  <c:v>売上原価</c:v>
                </c:pt>
              </c:strCache>
            </c:strRef>
          </c:tx>
          <c:spPr>
            <a:solidFill>
              <a:srgbClr val="FFFF66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21477675438596491"/>
                      <c:h val="6.2512222222222219E-2"/>
                    </c:manualLayout>
                  </c15:layout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B53-42B5-910E-557CD38EE2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資金移動表!$D$189:$G$189</c:f>
              <c:strCache>
                <c:ptCount val="4"/>
                <c:pt idx="0">
                  <c:v>2期支出</c:v>
                </c:pt>
                <c:pt idx="1">
                  <c:v>2期収入</c:v>
                </c:pt>
                <c:pt idx="2">
                  <c:v>3期支出</c:v>
                </c:pt>
                <c:pt idx="3">
                  <c:v>3期収入</c:v>
                </c:pt>
              </c:strCache>
            </c:strRef>
          </c:cat>
          <c:val>
            <c:numRef>
              <c:f>資金移動表!$D$192:$G$192</c:f>
              <c:numCache>
                <c:formatCode>General</c:formatCode>
                <c:ptCount val="4"/>
                <c:pt idx="0" formatCode="#,##0_);[Red]\(#,##0\)">
                  <c:v>205</c:v>
                </c:pt>
                <c:pt idx="1">
                  <c:v>0</c:v>
                </c:pt>
                <c:pt idx="2" formatCode="#,##0_);[Red]\(#,##0\)">
                  <c:v>195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B53-42B5-910E-557CD38EE2A8}"/>
            </c:ext>
          </c:extLst>
        </c:ser>
        <c:ser>
          <c:idx val="0"/>
          <c:order val="8"/>
          <c:tx>
            <c:strRef>
              <c:f>資金移動表!$C$191</c:f>
              <c:strCache>
                <c:ptCount val="1"/>
                <c:pt idx="0">
                  <c:v>その他経常収入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B53-42B5-910E-557CD38EE2A8}"/>
                </c:ext>
              </c:extLst>
            </c:dLbl>
            <c:dLbl>
              <c:idx val="1"/>
              <c:layout>
                <c:manualLayout>
                  <c:x val="3.7134502923977289E-3"/>
                  <c:y val="-4.2333333333333466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B53-42B5-910E-557CD38EE2A8}"/>
                </c:ext>
              </c:extLst>
            </c:dLbl>
            <c:dLbl>
              <c:idx val="2"/>
              <c:layout>
                <c:manualLayout>
                  <c:x val="9.2836257309942202E-3"/>
                  <c:y val="-3.880555555555555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7B53-42B5-910E-557CD38EE2A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B53-42B5-910E-557CD38EE2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資金移動表!$D$189:$G$189</c:f>
              <c:strCache>
                <c:ptCount val="4"/>
                <c:pt idx="0">
                  <c:v>2期支出</c:v>
                </c:pt>
                <c:pt idx="1">
                  <c:v>2期収入</c:v>
                </c:pt>
                <c:pt idx="2">
                  <c:v>3期支出</c:v>
                </c:pt>
                <c:pt idx="3">
                  <c:v>3期収入</c:v>
                </c:pt>
              </c:strCache>
            </c:strRef>
          </c:cat>
          <c:val>
            <c:numRef>
              <c:f>資金移動表!$D$191:$G$191</c:f>
              <c:numCache>
                <c:formatCode>#,##0_);[Red]\(#,##0\)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B53-42B5-910E-557CD38EE2A8}"/>
            </c:ext>
          </c:extLst>
        </c:ser>
        <c:ser>
          <c:idx val="24"/>
          <c:order val="9"/>
          <c:tx>
            <c:strRef>
              <c:f>資金移動表!$C$190</c:f>
              <c:strCache>
                <c:ptCount val="1"/>
                <c:pt idx="0">
                  <c:v>売上高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CC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7B53-42B5-910E-557CD38EE2A8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B53-42B5-910E-557CD38EE2A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B53-42B5-910E-557CD38EE2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資金移動表!$D$189:$G$189</c:f>
              <c:strCache>
                <c:ptCount val="4"/>
                <c:pt idx="0">
                  <c:v>2期支出</c:v>
                </c:pt>
                <c:pt idx="1">
                  <c:v>2期収入</c:v>
                </c:pt>
                <c:pt idx="2">
                  <c:v>3期支出</c:v>
                </c:pt>
                <c:pt idx="3">
                  <c:v>3期収入</c:v>
                </c:pt>
              </c:strCache>
            </c:strRef>
          </c:cat>
          <c:val>
            <c:numRef>
              <c:f>資金移動表!$D$190:$G$190</c:f>
              <c:numCache>
                <c:formatCode>#,##0_);[Red]\(#,##0\)</c:formatCode>
                <c:ptCount val="4"/>
                <c:pt idx="0" formatCode="General">
                  <c:v>0</c:v>
                </c:pt>
                <c:pt idx="1">
                  <c:v>380</c:v>
                </c:pt>
                <c:pt idx="2" formatCode="General">
                  <c:v>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02-42CE-904A-4EE876B26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38777087"/>
        <c:axId val="1838773343"/>
      </c:barChart>
      <c:catAx>
        <c:axId val="1838777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838773343"/>
        <c:crosses val="autoZero"/>
        <c:auto val="1"/>
        <c:lblAlgn val="ctr"/>
        <c:lblOffset val="100"/>
        <c:noMultiLvlLbl val="0"/>
      </c:catAx>
      <c:valAx>
        <c:axId val="1838773343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crossAx val="18387770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50006</xdr:colOff>
      <xdr:row>168</xdr:row>
      <xdr:rowOff>76200</xdr:rowOff>
    </xdr:from>
    <xdr:to>
      <xdr:col>9</xdr:col>
      <xdr:colOff>451106</xdr:colOff>
      <xdr:row>187</xdr:row>
      <xdr:rowOff>56700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636BDD1-F3FB-475A-9564-5550DD86A5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D0013-FE63-4E66-8D52-3A9AA350B42A}">
  <dimension ref="A1:O200"/>
  <sheetViews>
    <sheetView showGridLines="0" tabSelected="1" zoomScaleNormal="100" workbookViewId="0"/>
  </sheetViews>
  <sheetFormatPr defaultColWidth="0" defaultRowHeight="0" customHeight="1" zeroHeight="1" x14ac:dyDescent="0.7"/>
  <cols>
    <col min="1" max="1" width="0.8125" style="2" customWidth="1"/>
    <col min="2" max="10" width="10.5625" style="2" customWidth="1"/>
    <col min="11" max="11" width="0.8125" style="2" customWidth="1"/>
    <col min="12" max="12" width="5.5625" style="2" hidden="1"/>
    <col min="13" max="15" width="10.5625" style="2" hidden="1"/>
    <col min="16" max="16384" width="9" style="2" hidden="1"/>
  </cols>
  <sheetData>
    <row r="1" spans="1:11" ht="15" customHeight="1" x14ac:dyDescent="0.4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45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4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 customHeight="1" x14ac:dyDescent="0.4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" customHeight="1" x14ac:dyDescent="0.7"/>
    <row r="6" spans="1:11" ht="15" customHeight="1" x14ac:dyDescent="0.45">
      <c r="A6" s="2">
        <v>1</v>
      </c>
      <c r="B6" s="4" t="s">
        <v>3</v>
      </c>
      <c r="C6" s="4"/>
      <c r="D6" s="1"/>
      <c r="E6" s="3"/>
      <c r="F6" s="3"/>
      <c r="G6" s="3"/>
      <c r="H6" s="3"/>
      <c r="I6" s="3"/>
      <c r="J6" s="3"/>
      <c r="K6" s="3"/>
    </row>
    <row r="7" spans="1:11" ht="15" customHeight="1" x14ac:dyDescent="0.7"/>
    <row r="8" spans="1:11" ht="15" customHeight="1" thickBot="1" x14ac:dyDescent="0.75">
      <c r="B8" s="2" t="s">
        <v>35</v>
      </c>
    </row>
    <row r="9" spans="1:11" ht="15" customHeight="1" thickBot="1" x14ac:dyDescent="0.75">
      <c r="C9" s="22" t="s">
        <v>36</v>
      </c>
      <c r="D9" s="37" t="s">
        <v>37</v>
      </c>
      <c r="E9" s="38" t="s">
        <v>38</v>
      </c>
    </row>
    <row r="10" spans="1:11" ht="15" customHeight="1" x14ac:dyDescent="0.7">
      <c r="B10" s="29" t="s">
        <v>11</v>
      </c>
      <c r="C10" s="69">
        <v>190</v>
      </c>
      <c r="D10" s="75">
        <v>180</v>
      </c>
      <c r="E10" s="8">
        <v>225</v>
      </c>
    </row>
    <row r="11" spans="1:11" ht="15" customHeight="1" x14ac:dyDescent="0.7">
      <c r="B11" s="31" t="s">
        <v>42</v>
      </c>
      <c r="C11" s="39">
        <v>50</v>
      </c>
      <c r="D11" s="76">
        <v>35</v>
      </c>
      <c r="E11" s="61">
        <v>45</v>
      </c>
      <c r="F11" s="2" t="s">
        <v>65</v>
      </c>
    </row>
    <row r="12" spans="1:11" ht="15" customHeight="1" x14ac:dyDescent="0.7">
      <c r="B12" s="31" t="s">
        <v>46</v>
      </c>
      <c r="C12" s="39">
        <v>-10</v>
      </c>
      <c r="D12" s="34">
        <v>-5</v>
      </c>
      <c r="E12" s="61">
        <v>-10</v>
      </c>
      <c r="F12" s="2" t="s">
        <v>67</v>
      </c>
    </row>
    <row r="13" spans="1:11" ht="15" customHeight="1" x14ac:dyDescent="0.7">
      <c r="B13" s="31" t="s">
        <v>19</v>
      </c>
      <c r="C13" s="39">
        <v>20</v>
      </c>
      <c r="D13" s="76">
        <v>15</v>
      </c>
      <c r="E13" s="61">
        <v>20</v>
      </c>
      <c r="F13" s="2" t="s">
        <v>67</v>
      </c>
    </row>
    <row r="14" spans="1:11" ht="15" customHeight="1" x14ac:dyDescent="0.7">
      <c r="B14" s="68" t="s">
        <v>5</v>
      </c>
      <c r="C14" s="67">
        <v>170</v>
      </c>
      <c r="D14" s="84">
        <v>180</v>
      </c>
      <c r="E14" s="28">
        <v>190</v>
      </c>
      <c r="F14" s="2" t="s">
        <v>67</v>
      </c>
    </row>
    <row r="15" spans="1:11" ht="15" customHeight="1" x14ac:dyDescent="0.7">
      <c r="B15" s="85" t="s">
        <v>49</v>
      </c>
      <c r="C15" s="86">
        <v>8</v>
      </c>
      <c r="D15" s="87">
        <v>16</v>
      </c>
      <c r="E15" s="88">
        <v>4</v>
      </c>
      <c r="F15" s="2" t="s">
        <v>67</v>
      </c>
    </row>
    <row r="16" spans="1:11" ht="15" customHeight="1" thickBot="1" x14ac:dyDescent="0.75">
      <c r="B16" s="70" t="s">
        <v>40</v>
      </c>
      <c r="C16" s="71">
        <f>SUM(C10:C15)</f>
        <v>428</v>
      </c>
      <c r="D16" s="66">
        <f>SUM(D10:D15)</f>
        <v>421</v>
      </c>
      <c r="E16" s="72">
        <f>SUM(E10:E15)</f>
        <v>474</v>
      </c>
      <c r="F16" s="2" t="s">
        <v>44</v>
      </c>
      <c r="I16" s="82" t="str">
        <f>IF(SUM(C16:E16)=SUM(C23:E23),"OK","再確認！")</f>
        <v>OK</v>
      </c>
    </row>
    <row r="17" spans="2:6" ht="15" customHeight="1" x14ac:dyDescent="0.7">
      <c r="B17" s="29" t="s">
        <v>43</v>
      </c>
      <c r="C17" s="69">
        <v>25</v>
      </c>
      <c r="D17" s="75">
        <v>25</v>
      </c>
      <c r="E17" s="8">
        <v>30</v>
      </c>
      <c r="F17" s="2" t="s">
        <v>66</v>
      </c>
    </row>
    <row r="18" spans="2:6" ht="15" customHeight="1" x14ac:dyDescent="0.7">
      <c r="B18" s="31" t="s">
        <v>39</v>
      </c>
      <c r="C18" s="39">
        <v>35</v>
      </c>
      <c r="D18" s="76">
        <v>30</v>
      </c>
      <c r="E18" s="61">
        <v>30</v>
      </c>
      <c r="F18" s="2" t="s">
        <v>66</v>
      </c>
    </row>
    <row r="19" spans="2:6" ht="15" customHeight="1" x14ac:dyDescent="0.7">
      <c r="B19" s="31" t="s">
        <v>25</v>
      </c>
      <c r="C19" s="39">
        <v>8</v>
      </c>
      <c r="D19" s="76">
        <v>6</v>
      </c>
      <c r="E19" s="78">
        <v>8</v>
      </c>
      <c r="F19" s="2" t="s">
        <v>66</v>
      </c>
    </row>
    <row r="20" spans="2:6" ht="15" customHeight="1" x14ac:dyDescent="0.7">
      <c r="B20" s="31" t="s">
        <v>23</v>
      </c>
      <c r="C20" s="39">
        <v>170</v>
      </c>
      <c r="D20" s="76">
        <v>180</v>
      </c>
      <c r="E20" s="78">
        <v>170</v>
      </c>
      <c r="F20" s="2" t="s">
        <v>66</v>
      </c>
    </row>
    <row r="21" spans="2:6" ht="15" customHeight="1" x14ac:dyDescent="0.7">
      <c r="B21" s="89" t="s">
        <v>51</v>
      </c>
      <c r="C21" s="39"/>
      <c r="D21" s="76"/>
      <c r="E21" s="90">
        <v>6</v>
      </c>
      <c r="F21" s="2" t="s">
        <v>66</v>
      </c>
    </row>
    <row r="22" spans="2:6" ht="15" customHeight="1" x14ac:dyDescent="0.7">
      <c r="B22" s="68" t="s">
        <v>4</v>
      </c>
      <c r="C22" s="63">
        <v>190</v>
      </c>
      <c r="D22" s="77">
        <v>180</v>
      </c>
      <c r="E22" s="79">
        <v>230</v>
      </c>
      <c r="F22" s="2" t="s">
        <v>66</v>
      </c>
    </row>
    <row r="23" spans="2:6" ht="15" customHeight="1" thickBot="1" x14ac:dyDescent="0.75">
      <c r="B23" s="74" t="s">
        <v>41</v>
      </c>
      <c r="C23" s="71">
        <f>SUM(C17:C22)</f>
        <v>428</v>
      </c>
      <c r="D23" s="66">
        <f t="shared" ref="D23:E23" si="0">SUM(D17:D22)</f>
        <v>421</v>
      </c>
      <c r="E23" s="65">
        <f t="shared" si="0"/>
        <v>474</v>
      </c>
      <c r="F23" s="2" t="s">
        <v>68</v>
      </c>
    </row>
    <row r="24" spans="2:6" ht="15" customHeight="1" thickBot="1" x14ac:dyDescent="0.75">
      <c r="B24" s="40" t="s">
        <v>28</v>
      </c>
      <c r="C24" s="73">
        <v>10</v>
      </c>
      <c r="D24" s="80">
        <v>15</v>
      </c>
      <c r="E24" s="81">
        <v>10</v>
      </c>
      <c r="F24" s="2" t="s">
        <v>69</v>
      </c>
    </row>
    <row r="25" spans="2:6" ht="15" customHeight="1" x14ac:dyDescent="0.7"/>
    <row r="26" spans="2:6" ht="15" customHeight="1" thickBot="1" x14ac:dyDescent="0.75">
      <c r="B26" s="2" t="s">
        <v>9</v>
      </c>
    </row>
    <row r="27" spans="2:6" ht="15" customHeight="1" thickBot="1" x14ac:dyDescent="0.75">
      <c r="C27" s="46" t="s">
        <v>36</v>
      </c>
      <c r="D27" s="47" t="s">
        <v>37</v>
      </c>
      <c r="E27" s="48" t="s">
        <v>38</v>
      </c>
    </row>
    <row r="28" spans="2:6" ht="15" customHeight="1" x14ac:dyDescent="0.7">
      <c r="B28" s="102" t="s">
        <v>6</v>
      </c>
      <c r="C28" s="103">
        <v>400</v>
      </c>
      <c r="D28" s="105">
        <v>380</v>
      </c>
      <c r="E28" s="104">
        <v>450</v>
      </c>
    </row>
    <row r="29" spans="2:6" ht="15" customHeight="1" x14ac:dyDescent="0.7">
      <c r="B29" s="94" t="s">
        <v>21</v>
      </c>
      <c r="C29" s="95">
        <v>10</v>
      </c>
      <c r="D29" s="42">
        <f>C32</f>
        <v>20</v>
      </c>
      <c r="E29" s="101">
        <f>D32</f>
        <v>15</v>
      </c>
    </row>
    <row r="30" spans="2:6" ht="15" customHeight="1" x14ac:dyDescent="0.7">
      <c r="B30" s="23" t="s">
        <v>20</v>
      </c>
      <c r="C30" s="93">
        <v>200</v>
      </c>
      <c r="D30" s="76">
        <v>200</v>
      </c>
      <c r="E30" s="90">
        <v>200</v>
      </c>
    </row>
    <row r="31" spans="2:6" ht="15" customHeight="1" x14ac:dyDescent="0.7">
      <c r="B31" s="23" t="s">
        <v>7</v>
      </c>
      <c r="C31" s="49">
        <f>C29+C30-C32</f>
        <v>190</v>
      </c>
      <c r="D31" s="33">
        <f t="shared" ref="D31:E31" si="1">D29+D30-D32</f>
        <v>205</v>
      </c>
      <c r="E31" s="50">
        <f t="shared" si="1"/>
        <v>195</v>
      </c>
    </row>
    <row r="32" spans="2:6" ht="15" customHeight="1" x14ac:dyDescent="0.7">
      <c r="B32" s="23" t="s">
        <v>22</v>
      </c>
      <c r="C32" s="49">
        <f>C13</f>
        <v>20</v>
      </c>
      <c r="D32" s="33">
        <f>D13</f>
        <v>15</v>
      </c>
      <c r="E32" s="50">
        <f>E13</f>
        <v>20</v>
      </c>
    </row>
    <row r="33" spans="2:5" ht="15" customHeight="1" x14ac:dyDescent="0.7">
      <c r="B33" s="97" t="s">
        <v>30</v>
      </c>
      <c r="C33" s="98">
        <f>C28-C31</f>
        <v>210</v>
      </c>
      <c r="D33" s="106">
        <f t="shared" ref="D33:E33" si="2">D28-D31</f>
        <v>175</v>
      </c>
      <c r="E33" s="99">
        <f t="shared" si="2"/>
        <v>255</v>
      </c>
    </row>
    <row r="34" spans="2:5" ht="15" customHeight="1" x14ac:dyDescent="0.7">
      <c r="B34" s="94" t="s">
        <v>31</v>
      </c>
      <c r="C34" s="95">
        <v>95</v>
      </c>
      <c r="D34" s="107">
        <v>90</v>
      </c>
      <c r="E34" s="96">
        <v>100</v>
      </c>
    </row>
    <row r="35" spans="2:5" ht="15" customHeight="1" x14ac:dyDescent="0.7">
      <c r="B35" s="100" t="s">
        <v>32</v>
      </c>
      <c r="C35" s="98">
        <f>C33-C34</f>
        <v>115</v>
      </c>
      <c r="D35" s="106">
        <f t="shared" ref="D35:E35" si="3">D33-D34</f>
        <v>85</v>
      </c>
      <c r="E35" s="99">
        <f t="shared" si="3"/>
        <v>155</v>
      </c>
    </row>
    <row r="36" spans="2:5" ht="15" customHeight="1" x14ac:dyDescent="0.7">
      <c r="B36" s="94" t="s">
        <v>45</v>
      </c>
      <c r="C36" s="95">
        <v>9</v>
      </c>
      <c r="D36" s="107">
        <v>10</v>
      </c>
      <c r="E36" s="96">
        <v>9</v>
      </c>
    </row>
    <row r="37" spans="2:5" ht="15" customHeight="1" x14ac:dyDescent="0.7">
      <c r="B37" s="97" t="s">
        <v>33</v>
      </c>
      <c r="C37" s="98">
        <f>C35-C36</f>
        <v>106</v>
      </c>
      <c r="D37" s="106">
        <f t="shared" ref="D37:E37" si="4">D35-D36</f>
        <v>75</v>
      </c>
      <c r="E37" s="99">
        <f t="shared" si="4"/>
        <v>146</v>
      </c>
    </row>
    <row r="38" spans="2:5" ht="15" customHeight="1" x14ac:dyDescent="0.7">
      <c r="B38" s="94" t="s">
        <v>47</v>
      </c>
      <c r="C38" s="95">
        <v>27</v>
      </c>
      <c r="D38" s="107">
        <v>27</v>
      </c>
      <c r="E38" s="96">
        <v>7</v>
      </c>
    </row>
    <row r="39" spans="2:5" ht="15" customHeight="1" x14ac:dyDescent="0.7">
      <c r="B39" s="97" t="s">
        <v>48</v>
      </c>
      <c r="C39" s="98">
        <f>C37-C38</f>
        <v>79</v>
      </c>
      <c r="D39" s="106">
        <f>D37-D38</f>
        <v>48</v>
      </c>
      <c r="E39" s="99">
        <f t="shared" ref="E39" si="5">E37-E38</f>
        <v>139</v>
      </c>
    </row>
    <row r="40" spans="2:5" ht="15" customHeight="1" x14ac:dyDescent="0.7">
      <c r="B40" s="94" t="s">
        <v>50</v>
      </c>
      <c r="C40" s="95">
        <v>24</v>
      </c>
      <c r="D40" s="107">
        <v>14</v>
      </c>
      <c r="E40" s="96">
        <v>42</v>
      </c>
    </row>
    <row r="41" spans="2:5" ht="15" customHeight="1" thickBot="1" x14ac:dyDescent="0.75">
      <c r="B41" s="5" t="s">
        <v>27</v>
      </c>
      <c r="C41" s="55">
        <f>C39-C40</f>
        <v>55</v>
      </c>
      <c r="D41" s="35">
        <f t="shared" ref="D41:E41" si="6">D39-D40</f>
        <v>34</v>
      </c>
      <c r="E41" s="25">
        <f t="shared" si="6"/>
        <v>97</v>
      </c>
    </row>
    <row r="42" spans="2:5" ht="15" customHeight="1" x14ac:dyDescent="0.7"/>
    <row r="43" spans="2:5" ht="15" customHeight="1" thickBot="1" x14ac:dyDescent="0.75">
      <c r="B43" s="2" t="s">
        <v>52</v>
      </c>
    </row>
    <row r="44" spans="2:5" ht="15" customHeight="1" thickBot="1" x14ac:dyDescent="0.75">
      <c r="C44" s="46" t="s">
        <v>36</v>
      </c>
      <c r="D44" s="47" t="s">
        <v>37</v>
      </c>
      <c r="E44" s="48" t="s">
        <v>38</v>
      </c>
    </row>
    <row r="45" spans="2:5" ht="15" customHeight="1" x14ac:dyDescent="0.7">
      <c r="B45" s="102" t="s">
        <v>53</v>
      </c>
      <c r="C45" s="109">
        <v>200</v>
      </c>
      <c r="D45" s="110">
        <f>C48</f>
        <v>190</v>
      </c>
      <c r="E45" s="111">
        <f>D48</f>
        <v>180</v>
      </c>
    </row>
    <row r="46" spans="2:5" ht="15" customHeight="1" x14ac:dyDescent="0.7">
      <c r="B46" s="94" t="s">
        <v>54</v>
      </c>
      <c r="C46" s="108">
        <f>C45+C47-C48</f>
        <v>65</v>
      </c>
      <c r="D46" s="42">
        <f>D45+D47-D48</f>
        <v>44</v>
      </c>
      <c r="E46" s="101">
        <f>E45+E47-E48</f>
        <v>47</v>
      </c>
    </row>
    <row r="47" spans="2:5" ht="15" customHeight="1" x14ac:dyDescent="0.7">
      <c r="B47" s="97" t="s">
        <v>27</v>
      </c>
      <c r="C47" s="98">
        <f>C41</f>
        <v>55</v>
      </c>
      <c r="D47" s="106">
        <f t="shared" ref="D47:E47" si="7">D41</f>
        <v>34</v>
      </c>
      <c r="E47" s="99">
        <f t="shared" si="7"/>
        <v>97</v>
      </c>
    </row>
    <row r="48" spans="2:5" ht="15" customHeight="1" thickBot="1" x14ac:dyDescent="0.75">
      <c r="B48" s="5" t="s">
        <v>55</v>
      </c>
      <c r="C48" s="55">
        <f>C22</f>
        <v>190</v>
      </c>
      <c r="D48" s="17">
        <f>D22</f>
        <v>180</v>
      </c>
      <c r="E48" s="6">
        <f>E22</f>
        <v>230</v>
      </c>
    </row>
    <row r="49" spans="2:10" ht="15" customHeight="1" x14ac:dyDescent="0.7">
      <c r="B49" s="13"/>
      <c r="C49" s="14"/>
      <c r="D49" s="13"/>
      <c r="E49" s="13"/>
    </row>
    <row r="50" spans="2:10" ht="15" customHeight="1" thickBot="1" x14ac:dyDescent="0.75">
      <c r="B50" s="13" t="s">
        <v>63</v>
      </c>
      <c r="C50" s="14"/>
      <c r="D50" s="13"/>
      <c r="E50" s="13"/>
    </row>
    <row r="51" spans="2:10" ht="15" customHeight="1" thickBot="1" x14ac:dyDescent="0.75">
      <c r="C51" s="46" t="s">
        <v>36</v>
      </c>
      <c r="D51" s="47" t="s">
        <v>37</v>
      </c>
      <c r="E51" s="48" t="s">
        <v>38</v>
      </c>
    </row>
    <row r="52" spans="2:10" ht="15" customHeight="1" thickBot="1" x14ac:dyDescent="0.75">
      <c r="B52" s="9" t="s">
        <v>8</v>
      </c>
      <c r="C52" s="112">
        <v>85</v>
      </c>
      <c r="D52" s="43">
        <v>90</v>
      </c>
      <c r="E52" s="62">
        <v>95</v>
      </c>
    </row>
    <row r="53" spans="2:10" ht="15" customHeight="1" x14ac:dyDescent="0.7">
      <c r="B53" s="13"/>
      <c r="C53" s="14"/>
      <c r="D53" s="13"/>
      <c r="E53" s="13"/>
    </row>
    <row r="54" spans="2:10" ht="15" customHeight="1" thickBot="1" x14ac:dyDescent="0.75">
      <c r="B54" s="13" t="s">
        <v>64</v>
      </c>
      <c r="C54" s="14"/>
      <c r="D54" s="13"/>
      <c r="E54" s="13"/>
    </row>
    <row r="55" spans="2:10" ht="15" customHeight="1" thickBot="1" x14ac:dyDescent="0.75">
      <c r="B55" s="13"/>
      <c r="C55" s="46" t="s">
        <v>61</v>
      </c>
      <c r="D55" s="46" t="s">
        <v>36</v>
      </c>
      <c r="E55" s="47" t="s">
        <v>37</v>
      </c>
      <c r="F55" s="48" t="s">
        <v>38</v>
      </c>
    </row>
    <row r="56" spans="2:10" ht="15" customHeight="1" x14ac:dyDescent="0.7">
      <c r="B56" s="132" t="s">
        <v>25</v>
      </c>
      <c r="C56" s="134">
        <v>0</v>
      </c>
      <c r="D56" s="133">
        <f>C19</f>
        <v>8</v>
      </c>
      <c r="E56" s="133">
        <f>D19</f>
        <v>6</v>
      </c>
      <c r="F56" s="135">
        <f t="shared" ref="F56" si="8">E19</f>
        <v>8</v>
      </c>
    </row>
    <row r="57" spans="2:10" ht="15" customHeight="1" x14ac:dyDescent="0.7">
      <c r="B57" s="116" t="s">
        <v>51</v>
      </c>
      <c r="C57" s="92">
        <v>0</v>
      </c>
      <c r="D57" s="41">
        <f>C21</f>
        <v>0</v>
      </c>
      <c r="E57" s="41">
        <f>D21</f>
        <v>0</v>
      </c>
      <c r="F57" s="91">
        <f>E21</f>
        <v>6</v>
      </c>
    </row>
    <row r="58" spans="2:10" ht="15" customHeight="1" x14ac:dyDescent="0.7">
      <c r="B58" s="89" t="s">
        <v>59</v>
      </c>
      <c r="C58" s="136" t="s">
        <v>62</v>
      </c>
      <c r="D58" s="33">
        <f>C40</f>
        <v>24</v>
      </c>
      <c r="E58" s="33">
        <f t="shared" ref="E58" si="9">D40</f>
        <v>14</v>
      </c>
      <c r="F58" s="50">
        <f>E40</f>
        <v>42</v>
      </c>
    </row>
    <row r="59" spans="2:10" ht="15" customHeight="1" x14ac:dyDescent="0.7">
      <c r="B59" s="89" t="s">
        <v>58</v>
      </c>
      <c r="C59" s="93">
        <v>0</v>
      </c>
      <c r="D59" s="33">
        <f>C15</f>
        <v>8</v>
      </c>
      <c r="E59" s="33">
        <f>D15</f>
        <v>16</v>
      </c>
      <c r="F59" s="50">
        <f>E15</f>
        <v>4</v>
      </c>
    </row>
    <row r="60" spans="2:10" ht="15" customHeight="1" thickBot="1" x14ac:dyDescent="0.75">
      <c r="B60" s="118" t="s">
        <v>60</v>
      </c>
      <c r="C60" s="137" t="s">
        <v>62</v>
      </c>
      <c r="D60" s="44">
        <f>-(D56-C56)-(D57-C57)+D58+(D59-C59)</f>
        <v>24</v>
      </c>
      <c r="E60" s="44">
        <f>-(E56-D56)-(E57-D57)+E58+(E59-D59)</f>
        <v>24</v>
      </c>
      <c r="F60" s="45">
        <f>-(F56-E56)-(F57-E57)+F58+(F59-E59)</f>
        <v>22</v>
      </c>
    </row>
    <row r="61" spans="2:10" ht="15" customHeight="1" x14ac:dyDescent="0.7">
      <c r="B61" s="13"/>
      <c r="C61" s="14"/>
      <c r="D61" s="13"/>
      <c r="E61" s="13"/>
    </row>
    <row r="62" spans="2:10" ht="15" customHeight="1" x14ac:dyDescent="0.7">
      <c r="B62" s="12" t="s">
        <v>56</v>
      </c>
      <c r="C62" s="3"/>
      <c r="D62" s="3"/>
      <c r="E62" s="3"/>
      <c r="F62" s="3"/>
      <c r="G62" s="3"/>
      <c r="H62" s="3"/>
      <c r="I62" s="3"/>
      <c r="J62" s="3"/>
    </row>
    <row r="63" spans="2:10" ht="15" customHeight="1" x14ac:dyDescent="0.7">
      <c r="C63" s="13"/>
      <c r="D63" s="13"/>
      <c r="E63" s="13"/>
      <c r="F63" s="13"/>
      <c r="G63" s="13"/>
      <c r="H63" s="13"/>
      <c r="I63" s="13"/>
      <c r="J63" s="13"/>
    </row>
    <row r="64" spans="2:10" ht="15" customHeight="1" thickBot="1" x14ac:dyDescent="0.75">
      <c r="B64" s="2" t="s">
        <v>57</v>
      </c>
      <c r="C64" s="13"/>
      <c r="D64" s="13"/>
      <c r="E64" s="13"/>
      <c r="F64" s="13"/>
      <c r="G64" s="13"/>
      <c r="H64" s="13"/>
      <c r="I64" s="13"/>
      <c r="J64" s="13"/>
    </row>
    <row r="65" spans="2:10" ht="15" customHeight="1" x14ac:dyDescent="0.7">
      <c r="C65" s="160" t="s">
        <v>12</v>
      </c>
      <c r="D65" s="161"/>
      <c r="E65" s="162" t="s">
        <v>13</v>
      </c>
      <c r="F65" s="161"/>
      <c r="G65" s="162" t="s">
        <v>14</v>
      </c>
      <c r="H65" s="161"/>
      <c r="I65" s="162" t="s">
        <v>15</v>
      </c>
      <c r="J65" s="160"/>
    </row>
    <row r="66" spans="2:10" ht="15" customHeight="1" thickBot="1" x14ac:dyDescent="0.75">
      <c r="B66" s="7"/>
      <c r="C66" s="18" t="s">
        <v>36</v>
      </c>
      <c r="D66" s="19" t="s">
        <v>37</v>
      </c>
      <c r="E66" s="20" t="s">
        <v>16</v>
      </c>
      <c r="F66" s="21" t="s">
        <v>17</v>
      </c>
      <c r="G66" s="18" t="s">
        <v>16</v>
      </c>
      <c r="H66" s="19" t="s">
        <v>17</v>
      </c>
      <c r="I66" s="20" t="s">
        <v>16</v>
      </c>
      <c r="J66" s="18" t="s">
        <v>17</v>
      </c>
    </row>
    <row r="67" spans="2:10" ht="15" customHeight="1" x14ac:dyDescent="0.7">
      <c r="B67" s="26" t="s">
        <v>11</v>
      </c>
      <c r="C67" s="53">
        <f>C10</f>
        <v>190</v>
      </c>
      <c r="D67" s="53">
        <f>D10</f>
        <v>180</v>
      </c>
      <c r="E67" s="53">
        <f>IF((D67-C67)&gt;0,D67-C67,0)</f>
        <v>0</v>
      </c>
      <c r="F67" s="53">
        <f>IF((D67-C67)&gt;=0,0,-(D67-C67))</f>
        <v>10</v>
      </c>
      <c r="G67" s="141"/>
      <c r="H67" s="141"/>
      <c r="I67" s="53">
        <f>IF(SUM(E67,G67)&gt;SUM(F67,H67),SUM(E67,G67)-SUM(F67,H67),0)</f>
        <v>0</v>
      </c>
      <c r="J67" s="149">
        <f>IF(SUM(E67,G67)&gt;SUM(F67,H67),0,-(SUM(E67,G67)-SUM(F67,H67)))</f>
        <v>10</v>
      </c>
    </row>
    <row r="68" spans="2:10" ht="15" customHeight="1" x14ac:dyDescent="0.7">
      <c r="B68" s="15" t="s">
        <v>42</v>
      </c>
      <c r="C68" s="51">
        <f>C11+C24</f>
        <v>60</v>
      </c>
      <c r="D68" s="51">
        <f>D11+D24</f>
        <v>50</v>
      </c>
      <c r="E68" s="51">
        <f t="shared" ref="E68:E72" si="10">IF((D68-C68)&gt;0,D68-C68,0)</f>
        <v>0</v>
      </c>
      <c r="F68" s="51">
        <f t="shared" ref="F68:F72" si="11">IF((D68-C68)&gt;=0,0,-(D68-C68))</f>
        <v>10</v>
      </c>
      <c r="G68" s="142"/>
      <c r="H68" s="142"/>
      <c r="I68" s="51">
        <f t="shared" ref="I68:I80" si="12">IF(SUM(E68,G68)&gt;SUM(F68,H68),SUM(E68,G68)-SUM(F68,H68),0)</f>
        <v>0</v>
      </c>
      <c r="J68" s="120">
        <f t="shared" ref="J68:J80" si="13">IF(SUM(E68,G68)&gt;SUM(F68,H68),0,-(SUM(E68,G68)-SUM(F68,H68)))</f>
        <v>10</v>
      </c>
    </row>
    <row r="69" spans="2:10" ht="15" customHeight="1" x14ac:dyDescent="0.7">
      <c r="B69" s="114" t="s">
        <v>46</v>
      </c>
      <c r="C69" s="51">
        <f t="shared" ref="C69:D72" si="14">C12</f>
        <v>-10</v>
      </c>
      <c r="D69" s="51">
        <f t="shared" si="14"/>
        <v>-5</v>
      </c>
      <c r="E69" s="51">
        <f t="shared" si="10"/>
        <v>5</v>
      </c>
      <c r="F69" s="51">
        <f t="shared" si="11"/>
        <v>0</v>
      </c>
      <c r="G69" s="57">
        <f>IF(F69&gt;0,F69,0)</f>
        <v>0</v>
      </c>
      <c r="H69" s="57">
        <f>IF(E69&gt;0,E69,0)</f>
        <v>5</v>
      </c>
      <c r="I69" s="51">
        <f>IF(SUM(E69,G69)&gt;SUM(F69,H69),SUM(E69,G69)-SUM(F69,H69),0)</f>
        <v>0</v>
      </c>
      <c r="J69" s="120">
        <f t="shared" si="13"/>
        <v>0</v>
      </c>
    </row>
    <row r="70" spans="2:10" ht="15" customHeight="1" x14ac:dyDescent="0.7">
      <c r="B70" s="15" t="s">
        <v>19</v>
      </c>
      <c r="C70" s="51">
        <f t="shared" si="14"/>
        <v>20</v>
      </c>
      <c r="D70" s="51">
        <f t="shared" si="14"/>
        <v>15</v>
      </c>
      <c r="E70" s="51">
        <f t="shared" si="10"/>
        <v>0</v>
      </c>
      <c r="F70" s="51">
        <f t="shared" si="11"/>
        <v>5</v>
      </c>
      <c r="G70" s="142"/>
      <c r="H70" s="142"/>
      <c r="I70" s="51">
        <f t="shared" si="12"/>
        <v>0</v>
      </c>
      <c r="J70" s="120">
        <f t="shared" si="13"/>
        <v>5</v>
      </c>
    </row>
    <row r="71" spans="2:10" ht="15" customHeight="1" x14ac:dyDescent="0.7">
      <c r="B71" s="15" t="s">
        <v>5</v>
      </c>
      <c r="C71" s="51">
        <f t="shared" si="14"/>
        <v>170</v>
      </c>
      <c r="D71" s="51">
        <f t="shared" si="14"/>
        <v>180</v>
      </c>
      <c r="E71" s="51">
        <f t="shared" si="10"/>
        <v>10</v>
      </c>
      <c r="F71" s="51">
        <f t="shared" si="11"/>
        <v>0</v>
      </c>
      <c r="G71" s="57">
        <f>H93+H87</f>
        <v>117</v>
      </c>
      <c r="H71" s="57">
        <f>G87</f>
        <v>0</v>
      </c>
      <c r="I71" s="51">
        <f t="shared" si="12"/>
        <v>127</v>
      </c>
      <c r="J71" s="120">
        <f t="shared" si="13"/>
        <v>0</v>
      </c>
    </row>
    <row r="72" spans="2:10" ht="15" customHeight="1" x14ac:dyDescent="0.7">
      <c r="B72" s="139" t="s">
        <v>49</v>
      </c>
      <c r="C72" s="52">
        <f t="shared" si="14"/>
        <v>8</v>
      </c>
      <c r="D72" s="52">
        <f t="shared" si="14"/>
        <v>16</v>
      </c>
      <c r="E72" s="52">
        <f t="shared" si="10"/>
        <v>8</v>
      </c>
      <c r="F72" s="52">
        <f t="shared" si="11"/>
        <v>0</v>
      </c>
      <c r="G72" s="59">
        <f>IF(F72&gt;0,F72,0)</f>
        <v>0</v>
      </c>
      <c r="H72" s="59">
        <f>IF(E72&gt;0,E72,0)</f>
        <v>8</v>
      </c>
      <c r="I72" s="52">
        <f t="shared" si="12"/>
        <v>0</v>
      </c>
      <c r="J72" s="126">
        <f t="shared" si="13"/>
        <v>0</v>
      </c>
    </row>
    <row r="73" spans="2:10" ht="15" customHeight="1" thickBot="1" x14ac:dyDescent="0.75">
      <c r="B73" s="64" t="s">
        <v>40</v>
      </c>
      <c r="C73" s="122">
        <f>SUM(C67:C72)</f>
        <v>438</v>
      </c>
      <c r="D73" s="122">
        <f>SUM(D67:D72)</f>
        <v>436</v>
      </c>
      <c r="E73" s="148"/>
      <c r="F73" s="148"/>
      <c r="G73" s="148"/>
      <c r="H73" s="148"/>
      <c r="I73" s="148"/>
      <c r="J73" s="128"/>
    </row>
    <row r="74" spans="2:10" ht="15" customHeight="1" x14ac:dyDescent="0.7">
      <c r="B74" s="119" t="s">
        <v>43</v>
      </c>
      <c r="C74" s="124">
        <f>C17</f>
        <v>25</v>
      </c>
      <c r="D74" s="124">
        <f>D17</f>
        <v>25</v>
      </c>
      <c r="E74" s="124">
        <f>IF((D74-C74)&gt;=0,0,-(D74-C74))</f>
        <v>0</v>
      </c>
      <c r="F74" s="124">
        <f>IF((D74-C74)&gt;0,D74-C74,0)</f>
        <v>0</v>
      </c>
      <c r="G74" s="131"/>
      <c r="H74" s="131"/>
      <c r="I74" s="124">
        <f t="shared" si="12"/>
        <v>0</v>
      </c>
      <c r="J74" s="123">
        <f t="shared" si="13"/>
        <v>0</v>
      </c>
    </row>
    <row r="75" spans="2:10" ht="15" customHeight="1" x14ac:dyDescent="0.7">
      <c r="B75" s="15" t="s">
        <v>28</v>
      </c>
      <c r="C75" s="51">
        <f>C24</f>
        <v>10</v>
      </c>
      <c r="D75" s="51">
        <f>D24</f>
        <v>15</v>
      </c>
      <c r="E75" s="51">
        <f t="shared" ref="E75:E79" si="15">IF((D75-C75)&gt;=0,0,-(D75-C75))</f>
        <v>0</v>
      </c>
      <c r="F75" s="51">
        <f t="shared" ref="F75:F80" si="16">IF((D75-C75)&gt;0,D75-C75,0)</f>
        <v>5</v>
      </c>
      <c r="G75" s="142"/>
      <c r="H75" s="142"/>
      <c r="I75" s="51">
        <f t="shared" si="12"/>
        <v>0</v>
      </c>
      <c r="J75" s="120">
        <f t="shared" si="13"/>
        <v>5</v>
      </c>
    </row>
    <row r="76" spans="2:10" ht="15" customHeight="1" x14ac:dyDescent="0.7">
      <c r="B76" s="15" t="s">
        <v>39</v>
      </c>
      <c r="C76" s="51">
        <f t="shared" ref="C76:D80" si="17">C18</f>
        <v>35</v>
      </c>
      <c r="D76" s="51">
        <f t="shared" si="17"/>
        <v>30</v>
      </c>
      <c r="E76" s="51">
        <f>IF((D76-C76)&gt;=0,0,-(D76-C76))</f>
        <v>5</v>
      </c>
      <c r="F76" s="51">
        <f t="shared" si="16"/>
        <v>0</v>
      </c>
      <c r="G76" s="57">
        <f>IF(F76&gt;0,F76,0)</f>
        <v>0</v>
      </c>
      <c r="H76" s="57">
        <f>IF(E76&gt;0,E76,0)</f>
        <v>5</v>
      </c>
      <c r="I76" s="51">
        <f>IF(SUM(E76,G76)&gt;SUM(F76,H76),SUM(E76,G76)-SUM(F76,H76),0)</f>
        <v>0</v>
      </c>
      <c r="J76" s="120">
        <f t="shared" si="13"/>
        <v>0</v>
      </c>
    </row>
    <row r="77" spans="2:10" ht="15" customHeight="1" x14ac:dyDescent="0.7">
      <c r="B77" s="115" t="s">
        <v>72</v>
      </c>
      <c r="C77" s="51">
        <f t="shared" si="17"/>
        <v>8</v>
      </c>
      <c r="D77" s="51">
        <f t="shared" si="17"/>
        <v>6</v>
      </c>
      <c r="E77" s="51">
        <f>IF((D77-C77)&gt;=0,0,-(D77-C77))</f>
        <v>2</v>
      </c>
      <c r="F77" s="51">
        <f t="shared" ref="F77" si="18">IF((D77-C77)&gt;0,D77-C77,0)</f>
        <v>0</v>
      </c>
      <c r="G77" s="51">
        <f>D77</f>
        <v>6</v>
      </c>
      <c r="H77" s="142"/>
      <c r="I77" s="51">
        <f>IF(SUM(E77,G77)&gt;SUM(F77,H77),SUM(E77,G77)-SUM(F77,H77),0)</f>
        <v>8</v>
      </c>
      <c r="J77" s="120">
        <f t="shared" si="13"/>
        <v>0</v>
      </c>
    </row>
    <row r="78" spans="2:10" ht="15" customHeight="1" x14ac:dyDescent="0.7">
      <c r="B78" s="115" t="s">
        <v>23</v>
      </c>
      <c r="C78" s="51">
        <f t="shared" si="17"/>
        <v>170</v>
      </c>
      <c r="D78" s="51">
        <f t="shared" si="17"/>
        <v>180</v>
      </c>
      <c r="E78" s="51">
        <f>IF((D78-C78)&gt;=0,0,-(D78-C78))</f>
        <v>0</v>
      </c>
      <c r="F78" s="51">
        <f t="shared" si="16"/>
        <v>10</v>
      </c>
      <c r="G78" s="142"/>
      <c r="H78" s="142"/>
      <c r="I78" s="51">
        <f t="shared" si="12"/>
        <v>0</v>
      </c>
      <c r="J78" s="120">
        <f t="shared" si="13"/>
        <v>10</v>
      </c>
    </row>
    <row r="79" spans="2:10" ht="15" customHeight="1" x14ac:dyDescent="0.7">
      <c r="B79" s="115" t="s">
        <v>51</v>
      </c>
      <c r="C79" s="51">
        <f t="shared" si="17"/>
        <v>0</v>
      </c>
      <c r="D79" s="51">
        <f t="shared" si="17"/>
        <v>0</v>
      </c>
      <c r="E79" s="51">
        <f t="shared" si="15"/>
        <v>0</v>
      </c>
      <c r="F79" s="51">
        <f t="shared" si="16"/>
        <v>0</v>
      </c>
      <c r="G79" s="51">
        <f>IF(F79&gt;0,F79,0)</f>
        <v>0</v>
      </c>
      <c r="H79" s="51">
        <f>IF(E79&gt;0,E79,0)</f>
        <v>0</v>
      </c>
      <c r="I79" s="51">
        <f t="shared" si="12"/>
        <v>0</v>
      </c>
      <c r="J79" s="120">
        <f t="shared" si="13"/>
        <v>0</v>
      </c>
    </row>
    <row r="80" spans="2:10" ht="15" customHeight="1" x14ac:dyDescent="0.7">
      <c r="B80" s="117" t="s">
        <v>4</v>
      </c>
      <c r="C80" s="54">
        <f t="shared" si="17"/>
        <v>190</v>
      </c>
      <c r="D80" s="54">
        <f t="shared" si="17"/>
        <v>180</v>
      </c>
      <c r="E80" s="54">
        <f>IF((D80-C80)&gt;=0,0,-(D80-C80))</f>
        <v>10</v>
      </c>
      <c r="F80" s="54">
        <f t="shared" si="16"/>
        <v>0</v>
      </c>
      <c r="G80" s="60">
        <f>H89+H91</f>
        <v>34</v>
      </c>
      <c r="H80" s="60">
        <f>G91</f>
        <v>44</v>
      </c>
      <c r="I80" s="54">
        <f t="shared" si="12"/>
        <v>0</v>
      </c>
      <c r="J80" s="121">
        <f t="shared" si="13"/>
        <v>0</v>
      </c>
    </row>
    <row r="81" spans="2:10" ht="15" customHeight="1" thickBot="1" x14ac:dyDescent="0.75">
      <c r="B81" s="113" t="s">
        <v>41</v>
      </c>
      <c r="C81" s="56">
        <f>SUM(C74:C80)</f>
        <v>438</v>
      </c>
      <c r="D81" s="56">
        <f>SUM(D74:D80)</f>
        <v>436</v>
      </c>
      <c r="E81" s="130"/>
      <c r="F81" s="130"/>
      <c r="G81" s="130"/>
      <c r="H81" s="130"/>
      <c r="I81" s="130"/>
      <c r="J81" s="127"/>
    </row>
    <row r="82" spans="2:10" ht="15" customHeight="1" thickBot="1" x14ac:dyDescent="0.75">
      <c r="B82" s="150" t="s">
        <v>71</v>
      </c>
      <c r="C82" s="125">
        <f>SUM(C67:C72,C74:C80)</f>
        <v>876</v>
      </c>
      <c r="D82" s="125">
        <f>SUM(D67:D72,D74:D80)</f>
        <v>872</v>
      </c>
      <c r="E82" s="125">
        <f>SUM(E67:E81)</f>
        <v>40</v>
      </c>
      <c r="F82" s="125">
        <f>SUM(F67:F81)</f>
        <v>40</v>
      </c>
      <c r="G82" s="143"/>
      <c r="H82" s="143"/>
      <c r="I82" s="143"/>
      <c r="J82" s="129"/>
    </row>
    <row r="83" spans="2:10" ht="15" customHeight="1" x14ac:dyDescent="0.7">
      <c r="B83" s="119" t="s">
        <v>6</v>
      </c>
      <c r="C83" s="131"/>
      <c r="D83" s="124">
        <f>D28</f>
        <v>380</v>
      </c>
      <c r="E83" s="131"/>
      <c r="F83" s="124">
        <f>D83</f>
        <v>380</v>
      </c>
      <c r="G83" s="131"/>
      <c r="H83" s="131"/>
      <c r="I83" s="124">
        <f t="shared" ref="I83:I97" si="19">IF(SUM(E83,G83)&gt;SUM(F83,H83),SUM(E83,G83)-SUM(F83,H83),0)</f>
        <v>0</v>
      </c>
      <c r="J83" s="123">
        <f t="shared" ref="J83:J97" si="20">IF(SUM(E83,G83)&gt;SUM(F83,H83),0,-(SUM(E83,G83)-SUM(F83,H83)))</f>
        <v>380</v>
      </c>
    </row>
    <row r="84" spans="2:10" ht="15" customHeight="1" x14ac:dyDescent="0.7">
      <c r="B84" s="15" t="s">
        <v>7</v>
      </c>
      <c r="C84" s="142"/>
      <c r="D84" s="51">
        <f>D31</f>
        <v>205</v>
      </c>
      <c r="E84" s="51">
        <f t="shared" ref="E84:E89" si="21">D84</f>
        <v>205</v>
      </c>
      <c r="F84" s="142"/>
      <c r="G84" s="142"/>
      <c r="H84" s="142"/>
      <c r="I84" s="51">
        <f t="shared" si="19"/>
        <v>205</v>
      </c>
      <c r="J84" s="120">
        <f t="shared" si="20"/>
        <v>0</v>
      </c>
    </row>
    <row r="85" spans="2:10" ht="15" customHeight="1" x14ac:dyDescent="0.7">
      <c r="B85" s="15" t="s">
        <v>31</v>
      </c>
      <c r="C85" s="142"/>
      <c r="D85" s="51">
        <f>D34</f>
        <v>90</v>
      </c>
      <c r="E85" s="51">
        <f t="shared" si="21"/>
        <v>90</v>
      </c>
      <c r="F85" s="142"/>
      <c r="G85" s="142"/>
      <c r="H85" s="142"/>
      <c r="I85" s="51">
        <f t="shared" si="19"/>
        <v>90</v>
      </c>
      <c r="J85" s="120">
        <f t="shared" si="20"/>
        <v>0</v>
      </c>
    </row>
    <row r="86" spans="2:10" ht="15" customHeight="1" x14ac:dyDescent="0.7">
      <c r="B86" s="15" t="s">
        <v>45</v>
      </c>
      <c r="C86" s="142"/>
      <c r="D86" s="51">
        <f>D36</f>
        <v>10</v>
      </c>
      <c r="E86" s="51">
        <f t="shared" si="21"/>
        <v>10</v>
      </c>
      <c r="F86" s="142"/>
      <c r="G86" s="142"/>
      <c r="H86" s="142"/>
      <c r="I86" s="51">
        <f t="shared" si="19"/>
        <v>10</v>
      </c>
      <c r="J86" s="120">
        <f t="shared" si="20"/>
        <v>0</v>
      </c>
    </row>
    <row r="87" spans="2:10" ht="15" customHeight="1" x14ac:dyDescent="0.7">
      <c r="B87" s="15" t="s">
        <v>47</v>
      </c>
      <c r="C87" s="142"/>
      <c r="D87" s="51">
        <f>D38</f>
        <v>27</v>
      </c>
      <c r="E87" s="51">
        <f t="shared" si="21"/>
        <v>27</v>
      </c>
      <c r="F87" s="142"/>
      <c r="G87" s="51">
        <f>IF(E87&lt;0,-E87,0)</f>
        <v>0</v>
      </c>
      <c r="H87" s="51">
        <f>IF(E87&gt;0,E87,0)</f>
        <v>27</v>
      </c>
      <c r="I87" s="51">
        <f t="shared" si="19"/>
        <v>0</v>
      </c>
      <c r="J87" s="120">
        <f t="shared" si="20"/>
        <v>0</v>
      </c>
    </row>
    <row r="88" spans="2:10" ht="15" customHeight="1" x14ac:dyDescent="0.7">
      <c r="B88" s="15" t="s">
        <v>50</v>
      </c>
      <c r="C88" s="142"/>
      <c r="D88" s="51">
        <f>D40</f>
        <v>14</v>
      </c>
      <c r="E88" s="51">
        <f t="shared" si="21"/>
        <v>14</v>
      </c>
      <c r="F88" s="142"/>
      <c r="G88" s="142"/>
      <c r="H88" s="142"/>
      <c r="I88" s="51">
        <f t="shared" si="19"/>
        <v>14</v>
      </c>
      <c r="J88" s="120">
        <f t="shared" si="20"/>
        <v>0</v>
      </c>
    </row>
    <row r="89" spans="2:10" ht="15" customHeight="1" x14ac:dyDescent="0.7">
      <c r="B89" s="155" t="s">
        <v>27</v>
      </c>
      <c r="C89" s="147"/>
      <c r="D89" s="54">
        <f>D41</f>
        <v>34</v>
      </c>
      <c r="E89" s="54">
        <f t="shared" si="21"/>
        <v>34</v>
      </c>
      <c r="F89" s="147"/>
      <c r="G89" s="60">
        <f>IF(E89&lt;0,-E89,0)</f>
        <v>0</v>
      </c>
      <c r="H89" s="60">
        <f>IF(E89&gt;0,E89,0)</f>
        <v>34</v>
      </c>
      <c r="I89" s="54">
        <f>IF(SUM(E89,G89)&gt;SUM(F89,H89),SUM(E89,G89)-SUM(F89,H89),0)</f>
        <v>0</v>
      </c>
      <c r="J89" s="121">
        <f>IF(SUM(E89,G89)&gt;SUM(F89,H89),0,-(SUM(E89,G89)-SUM(F89,H89)))</f>
        <v>0</v>
      </c>
    </row>
    <row r="90" spans="2:10" ht="15" customHeight="1" thickBot="1" x14ac:dyDescent="0.75">
      <c r="B90" s="151" t="s">
        <v>29</v>
      </c>
      <c r="C90" s="158"/>
      <c r="D90" s="158"/>
      <c r="E90" s="35">
        <f>SUM(E83:E89)</f>
        <v>380</v>
      </c>
      <c r="F90" s="35">
        <f>SUM(F83:F89)</f>
        <v>380</v>
      </c>
      <c r="G90" s="146"/>
      <c r="H90" s="146"/>
      <c r="I90" s="146"/>
      <c r="J90" s="152"/>
    </row>
    <row r="91" spans="2:10" ht="15" customHeight="1" x14ac:dyDescent="0.7">
      <c r="B91" s="140" t="s">
        <v>10</v>
      </c>
      <c r="C91" s="156"/>
      <c r="D91" s="156"/>
      <c r="E91" s="156"/>
      <c r="F91" s="156"/>
      <c r="G91" s="42">
        <f>IF(D46&gt;0,D46,0)</f>
        <v>44</v>
      </c>
      <c r="H91" s="42">
        <f>IF(D46&lt;0,-D46,0)</f>
        <v>0</v>
      </c>
      <c r="I91" s="124">
        <f t="shared" si="19"/>
        <v>44</v>
      </c>
      <c r="J91" s="123">
        <f t="shared" si="20"/>
        <v>0</v>
      </c>
    </row>
    <row r="92" spans="2:10" ht="15" customHeight="1" x14ac:dyDescent="0.7">
      <c r="B92" s="153" t="s">
        <v>26</v>
      </c>
      <c r="C92" s="144"/>
      <c r="D92" s="144"/>
      <c r="E92" s="144"/>
      <c r="F92" s="144"/>
      <c r="G92" s="33">
        <f>H69</f>
        <v>5</v>
      </c>
      <c r="H92" s="33">
        <f>G69</f>
        <v>0</v>
      </c>
      <c r="I92" s="51">
        <f t="shared" si="19"/>
        <v>5</v>
      </c>
      <c r="J92" s="120">
        <f t="shared" si="20"/>
        <v>0</v>
      </c>
    </row>
    <row r="93" spans="2:10" ht="15" customHeight="1" x14ac:dyDescent="0.7">
      <c r="B93" s="153" t="s">
        <v>8</v>
      </c>
      <c r="C93" s="144"/>
      <c r="D93" s="144"/>
      <c r="E93" s="144"/>
      <c r="F93" s="144"/>
      <c r="G93" s="144"/>
      <c r="H93" s="145">
        <f>D52</f>
        <v>90</v>
      </c>
      <c r="I93" s="51">
        <f t="shared" si="19"/>
        <v>0</v>
      </c>
      <c r="J93" s="120">
        <f t="shared" si="20"/>
        <v>90</v>
      </c>
    </row>
    <row r="94" spans="2:10" ht="15" customHeight="1" x14ac:dyDescent="0.7">
      <c r="B94" s="138" t="s">
        <v>39</v>
      </c>
      <c r="C94" s="144"/>
      <c r="D94" s="144"/>
      <c r="E94" s="144"/>
      <c r="F94" s="144"/>
      <c r="G94" s="145">
        <f>H76</f>
        <v>5</v>
      </c>
      <c r="H94" s="145">
        <f>G76</f>
        <v>0</v>
      </c>
      <c r="I94" s="51">
        <f t="shared" si="19"/>
        <v>5</v>
      </c>
      <c r="J94" s="120">
        <f t="shared" si="20"/>
        <v>0</v>
      </c>
    </row>
    <row r="95" spans="2:10" ht="15" customHeight="1" x14ac:dyDescent="0.7">
      <c r="B95" s="153" t="s">
        <v>25</v>
      </c>
      <c r="C95" s="144"/>
      <c r="D95" s="144"/>
      <c r="E95" s="144"/>
      <c r="F95" s="144"/>
      <c r="G95" s="144"/>
      <c r="H95" s="145">
        <f>G77</f>
        <v>6</v>
      </c>
      <c r="I95" s="51">
        <f t="shared" si="19"/>
        <v>0</v>
      </c>
      <c r="J95" s="120">
        <f t="shared" si="20"/>
        <v>6</v>
      </c>
    </row>
    <row r="96" spans="2:10" ht="15" customHeight="1" x14ac:dyDescent="0.7">
      <c r="B96" s="154" t="s">
        <v>58</v>
      </c>
      <c r="C96" s="144"/>
      <c r="D96" s="144"/>
      <c r="E96" s="144"/>
      <c r="F96" s="144"/>
      <c r="G96" s="33">
        <f>H72</f>
        <v>8</v>
      </c>
      <c r="H96" s="145">
        <f>G72</f>
        <v>0</v>
      </c>
      <c r="I96" s="51">
        <f t="shared" si="19"/>
        <v>8</v>
      </c>
      <c r="J96" s="120">
        <f t="shared" si="20"/>
        <v>0</v>
      </c>
    </row>
    <row r="97" spans="2:10" ht="15" customHeight="1" thickBot="1" x14ac:dyDescent="0.75">
      <c r="B97" s="154" t="s">
        <v>73</v>
      </c>
      <c r="C97" s="144"/>
      <c r="D97" s="144"/>
      <c r="E97" s="144"/>
      <c r="F97" s="144"/>
      <c r="G97" s="33">
        <f>H79</f>
        <v>0</v>
      </c>
      <c r="H97" s="145">
        <f>G79</f>
        <v>0</v>
      </c>
      <c r="I97" s="51">
        <f t="shared" si="19"/>
        <v>0</v>
      </c>
      <c r="J97" s="120">
        <f t="shared" si="20"/>
        <v>0</v>
      </c>
    </row>
    <row r="98" spans="2:10" ht="15" customHeight="1" thickBot="1" x14ac:dyDescent="0.75">
      <c r="B98" s="10" t="s">
        <v>29</v>
      </c>
      <c r="C98" s="157"/>
      <c r="D98" s="157"/>
      <c r="E98" s="157"/>
      <c r="F98" s="157"/>
      <c r="G98" s="36">
        <f>SUM(G67:G97)</f>
        <v>219</v>
      </c>
      <c r="H98" s="36">
        <f>SUM(H67:H97)</f>
        <v>219</v>
      </c>
      <c r="I98" s="36">
        <f>SUM(I67:I97)</f>
        <v>516</v>
      </c>
      <c r="J98" s="30">
        <f>SUM(J67:J97)</f>
        <v>516</v>
      </c>
    </row>
    <row r="99" spans="2:10" ht="15" customHeight="1" x14ac:dyDescent="0.7">
      <c r="B99" s="11" t="s">
        <v>70</v>
      </c>
      <c r="G99" s="83"/>
      <c r="H99" s="83"/>
      <c r="I99" s="14"/>
      <c r="J99" s="83"/>
    </row>
    <row r="100" spans="2:10" ht="15" customHeight="1" x14ac:dyDescent="0.7">
      <c r="G100" s="83"/>
      <c r="H100" s="83"/>
      <c r="I100" s="83"/>
      <c r="J100" s="83"/>
    </row>
    <row r="101" spans="2:10" ht="15" customHeight="1" thickBot="1" x14ac:dyDescent="0.75">
      <c r="B101" s="2" t="s">
        <v>74</v>
      </c>
      <c r="C101" s="13"/>
      <c r="D101" s="13"/>
      <c r="E101" s="13"/>
      <c r="F101" s="13"/>
      <c r="G101" s="13"/>
      <c r="H101" s="13"/>
      <c r="I101" s="13"/>
      <c r="J101" s="13"/>
    </row>
    <row r="102" spans="2:10" ht="15" customHeight="1" x14ac:dyDescent="0.7">
      <c r="C102" s="160" t="s">
        <v>12</v>
      </c>
      <c r="D102" s="161"/>
      <c r="E102" s="162" t="s">
        <v>13</v>
      </c>
      <c r="F102" s="161"/>
      <c r="G102" s="162" t="s">
        <v>14</v>
      </c>
      <c r="H102" s="161"/>
      <c r="I102" s="162" t="s">
        <v>15</v>
      </c>
      <c r="J102" s="160"/>
    </row>
    <row r="103" spans="2:10" ht="15" customHeight="1" thickBot="1" x14ac:dyDescent="0.75">
      <c r="B103" s="7"/>
      <c r="C103" s="18" t="s">
        <v>37</v>
      </c>
      <c r="D103" s="19" t="s">
        <v>38</v>
      </c>
      <c r="E103" s="20" t="s">
        <v>16</v>
      </c>
      <c r="F103" s="21" t="s">
        <v>17</v>
      </c>
      <c r="G103" s="18" t="s">
        <v>16</v>
      </c>
      <c r="H103" s="19" t="s">
        <v>17</v>
      </c>
      <c r="I103" s="20" t="s">
        <v>16</v>
      </c>
      <c r="J103" s="18" t="s">
        <v>17</v>
      </c>
    </row>
    <row r="104" spans="2:10" ht="15" customHeight="1" x14ac:dyDescent="0.7">
      <c r="B104" s="26" t="s">
        <v>11</v>
      </c>
      <c r="C104" s="53">
        <f>D10</f>
        <v>180</v>
      </c>
      <c r="D104" s="53">
        <f>E10</f>
        <v>225</v>
      </c>
      <c r="E104" s="53">
        <f>IF((D104-C104)&gt;0,D104-C104,0)</f>
        <v>45</v>
      </c>
      <c r="F104" s="53">
        <f>IF((D104-C104)&gt;=0,0,-(D104-C104))</f>
        <v>0</v>
      </c>
      <c r="G104" s="141"/>
      <c r="H104" s="141"/>
      <c r="I104" s="53">
        <f>IF(SUM(E104,G104)&gt;SUM(F104,H104),SUM(E104,G104)-SUM(F104,H104),0)</f>
        <v>45</v>
      </c>
      <c r="J104" s="149">
        <f>IF(SUM(E104,G104)&gt;SUM(F104,H104),0,-(SUM(E104,G104)-SUM(F104,H104)))</f>
        <v>0</v>
      </c>
    </row>
    <row r="105" spans="2:10" ht="15" customHeight="1" x14ac:dyDescent="0.7">
      <c r="B105" s="15" t="s">
        <v>42</v>
      </c>
      <c r="C105" s="51">
        <f>D11+D24</f>
        <v>50</v>
      </c>
      <c r="D105" s="51">
        <f>E11+E24</f>
        <v>55</v>
      </c>
      <c r="E105" s="51">
        <f t="shared" ref="E105:E108" si="22">IF((D105-C105)&gt;0,D105-C105,0)</f>
        <v>5</v>
      </c>
      <c r="F105" s="51">
        <f t="shared" ref="F105:F109" si="23">IF((D105-C105)&gt;=0,0,-(D105-C105))</f>
        <v>0</v>
      </c>
      <c r="G105" s="142"/>
      <c r="H105" s="142"/>
      <c r="I105" s="51">
        <f t="shared" ref="I105:I109" si="24">IF(SUM(E105,G105)&gt;SUM(F105,H105),SUM(E105,G105)-SUM(F105,H105),0)</f>
        <v>5</v>
      </c>
      <c r="J105" s="120">
        <f t="shared" ref="J105:J109" si="25">IF(SUM(E105,G105)&gt;SUM(F105,H105),0,-(SUM(E105,G105)-SUM(F105,H105)))</f>
        <v>0</v>
      </c>
    </row>
    <row r="106" spans="2:10" ht="15" customHeight="1" x14ac:dyDescent="0.7">
      <c r="B106" s="114" t="s">
        <v>46</v>
      </c>
      <c r="C106" s="51">
        <f t="shared" ref="C106:D109" si="26">D12</f>
        <v>-5</v>
      </c>
      <c r="D106" s="51">
        <f t="shared" si="26"/>
        <v>-10</v>
      </c>
      <c r="E106" s="51">
        <f t="shared" si="22"/>
        <v>0</v>
      </c>
      <c r="F106" s="51">
        <f>IF((D106-C106)&gt;=0,0,-(D106-C106))</f>
        <v>5</v>
      </c>
      <c r="G106" s="57">
        <f>IF(F106&gt;0,F106,0)</f>
        <v>5</v>
      </c>
      <c r="H106" s="57">
        <f>IF(E106&gt;0,E106,0)</f>
        <v>0</v>
      </c>
      <c r="I106" s="51">
        <f t="shared" si="24"/>
        <v>0</v>
      </c>
      <c r="J106" s="120">
        <f t="shared" si="25"/>
        <v>0</v>
      </c>
    </row>
    <row r="107" spans="2:10" ht="15" customHeight="1" x14ac:dyDescent="0.7">
      <c r="B107" s="15" t="s">
        <v>19</v>
      </c>
      <c r="C107" s="51">
        <f t="shared" si="26"/>
        <v>15</v>
      </c>
      <c r="D107" s="51">
        <f t="shared" si="26"/>
        <v>20</v>
      </c>
      <c r="E107" s="51">
        <f t="shared" si="22"/>
        <v>5</v>
      </c>
      <c r="F107" s="51">
        <f t="shared" si="23"/>
        <v>0</v>
      </c>
      <c r="G107" s="142"/>
      <c r="H107" s="142"/>
      <c r="I107" s="51">
        <f>IF(SUM(E107,G107)&gt;SUM(F107,H107),SUM(E107,G107)-SUM(F107,H107),0)</f>
        <v>5</v>
      </c>
      <c r="J107" s="120">
        <f t="shared" si="25"/>
        <v>0</v>
      </c>
    </row>
    <row r="108" spans="2:10" ht="15" customHeight="1" x14ac:dyDescent="0.7">
      <c r="B108" s="15" t="s">
        <v>5</v>
      </c>
      <c r="C108" s="51">
        <f t="shared" si="26"/>
        <v>180</v>
      </c>
      <c r="D108" s="51">
        <f t="shared" si="26"/>
        <v>190</v>
      </c>
      <c r="E108" s="51">
        <f t="shared" si="22"/>
        <v>10</v>
      </c>
      <c r="F108" s="51">
        <f t="shared" si="23"/>
        <v>0</v>
      </c>
      <c r="G108" s="57">
        <f>H130+H124</f>
        <v>102</v>
      </c>
      <c r="H108" s="57">
        <f>G124</f>
        <v>0</v>
      </c>
      <c r="I108" s="51">
        <f>IF(SUM(E108,G108)&gt;SUM(F108,H108),SUM(E108,G108)-SUM(F108,H108),0)</f>
        <v>112</v>
      </c>
      <c r="J108" s="120">
        <f t="shared" si="25"/>
        <v>0</v>
      </c>
    </row>
    <row r="109" spans="2:10" ht="15" customHeight="1" x14ac:dyDescent="0.7">
      <c r="B109" s="139" t="s">
        <v>49</v>
      </c>
      <c r="C109" s="52">
        <f t="shared" si="26"/>
        <v>16</v>
      </c>
      <c r="D109" s="52">
        <f t="shared" si="26"/>
        <v>4</v>
      </c>
      <c r="E109" s="52">
        <f>IF((D109-C109)&gt;0,D109-C109,0)</f>
        <v>0</v>
      </c>
      <c r="F109" s="52">
        <f t="shared" si="23"/>
        <v>12</v>
      </c>
      <c r="G109" s="59">
        <f>IF(F109&gt;0,F109,0)</f>
        <v>12</v>
      </c>
      <c r="H109" s="59">
        <f>IF(E109&gt;0,E109,0)</f>
        <v>0</v>
      </c>
      <c r="I109" s="52">
        <f t="shared" si="24"/>
        <v>0</v>
      </c>
      <c r="J109" s="126">
        <f t="shared" si="25"/>
        <v>0</v>
      </c>
    </row>
    <row r="110" spans="2:10" ht="15" customHeight="1" thickBot="1" x14ac:dyDescent="0.75">
      <c r="B110" s="64" t="s">
        <v>40</v>
      </c>
      <c r="C110" s="122">
        <f>SUM(C104:C109)</f>
        <v>436</v>
      </c>
      <c r="D110" s="122">
        <f>SUM(D104:D109)</f>
        <v>484</v>
      </c>
      <c r="E110" s="148"/>
      <c r="F110" s="148"/>
      <c r="G110" s="148"/>
      <c r="H110" s="148"/>
      <c r="I110" s="148"/>
      <c r="J110" s="128"/>
    </row>
    <row r="111" spans="2:10" ht="15" customHeight="1" x14ac:dyDescent="0.7">
      <c r="B111" s="119" t="s">
        <v>43</v>
      </c>
      <c r="C111" s="124">
        <f>D17</f>
        <v>25</v>
      </c>
      <c r="D111" s="124">
        <f>E17</f>
        <v>30</v>
      </c>
      <c r="E111" s="124">
        <f>IF((D111-C111)&gt;=0,0,-(D111-C111))</f>
        <v>0</v>
      </c>
      <c r="F111" s="124">
        <f>IF((D111-C111)&gt;0,D111-C111,0)</f>
        <v>5</v>
      </c>
      <c r="G111" s="131"/>
      <c r="H111" s="131"/>
      <c r="I111" s="124">
        <f t="shared" ref="I111:I112" si="27">IF(SUM(E111,G111)&gt;SUM(F111,H111),SUM(E111,G111)-SUM(F111,H111),0)</f>
        <v>0</v>
      </c>
      <c r="J111" s="123">
        <f t="shared" ref="J111:J117" si="28">IF(SUM(E111,G111)&gt;SUM(F111,H111),0,-(SUM(E111,G111)-SUM(F111,H111)))</f>
        <v>5</v>
      </c>
    </row>
    <row r="112" spans="2:10" ht="15" customHeight="1" x14ac:dyDescent="0.7">
      <c r="B112" s="15" t="s">
        <v>28</v>
      </c>
      <c r="C112" s="51">
        <f>D24</f>
        <v>15</v>
      </c>
      <c r="D112" s="51">
        <f>E24</f>
        <v>10</v>
      </c>
      <c r="E112" s="51">
        <f t="shared" ref="E112" si="29">IF((D112-C112)&gt;=0,0,-(D112-C112))</f>
        <v>5</v>
      </c>
      <c r="F112" s="51">
        <f t="shared" ref="F112:F117" si="30">IF((D112-C112)&gt;0,D112-C112,0)</f>
        <v>0</v>
      </c>
      <c r="G112" s="142"/>
      <c r="H112" s="142"/>
      <c r="I112" s="51">
        <f t="shared" si="27"/>
        <v>5</v>
      </c>
      <c r="J112" s="120">
        <f t="shared" si="28"/>
        <v>0</v>
      </c>
    </row>
    <row r="113" spans="2:10" ht="15" customHeight="1" x14ac:dyDescent="0.7">
      <c r="B113" s="15" t="s">
        <v>39</v>
      </c>
      <c r="C113" s="51">
        <f>D18</f>
        <v>30</v>
      </c>
      <c r="D113" s="51">
        <f>E18</f>
        <v>30</v>
      </c>
      <c r="E113" s="51">
        <f>IF((D113-C113)&gt;=0,0,-(D113-C113))</f>
        <v>0</v>
      </c>
      <c r="F113" s="51">
        <f t="shared" si="30"/>
        <v>0</v>
      </c>
      <c r="G113" s="57">
        <f>IF(F113&gt;0,F113,0)</f>
        <v>0</v>
      </c>
      <c r="H113" s="57">
        <f>IF(E113&gt;0,E113,0)</f>
        <v>0</v>
      </c>
      <c r="I113" s="51">
        <f>IF(SUM(E113,G113)&gt;SUM(F113,H113),SUM(E113,G113)-SUM(F113,H113),0)</f>
        <v>0</v>
      </c>
      <c r="J113" s="120">
        <f t="shared" si="28"/>
        <v>0</v>
      </c>
    </row>
    <row r="114" spans="2:10" ht="15" customHeight="1" x14ac:dyDescent="0.7">
      <c r="B114" s="115" t="s">
        <v>72</v>
      </c>
      <c r="C114" s="51">
        <f t="shared" ref="C114:D114" si="31">D19</f>
        <v>6</v>
      </c>
      <c r="D114" s="51">
        <f t="shared" si="31"/>
        <v>8</v>
      </c>
      <c r="E114" s="51">
        <f>IF((D114-C114)&gt;=0,0,-(D114-C114))</f>
        <v>0</v>
      </c>
      <c r="F114" s="51">
        <f t="shared" si="30"/>
        <v>2</v>
      </c>
      <c r="G114" s="51">
        <f>D114</f>
        <v>8</v>
      </c>
      <c r="H114" s="142"/>
      <c r="I114" s="51">
        <f t="shared" ref="I114:I117" si="32">IF(SUM(E114,G114)&gt;SUM(F114,H114),SUM(E114,G114)-SUM(F114,H114),0)</f>
        <v>6</v>
      </c>
      <c r="J114" s="120">
        <f t="shared" si="28"/>
        <v>0</v>
      </c>
    </row>
    <row r="115" spans="2:10" ht="15" customHeight="1" x14ac:dyDescent="0.7">
      <c r="B115" s="115" t="s">
        <v>23</v>
      </c>
      <c r="C115" s="51">
        <f t="shared" ref="C115:D115" si="33">D20</f>
        <v>180</v>
      </c>
      <c r="D115" s="51">
        <f t="shared" si="33"/>
        <v>170</v>
      </c>
      <c r="E115" s="51">
        <f>IF((D115-C115)&gt;=0,0,-(D115-C115))</f>
        <v>10</v>
      </c>
      <c r="F115" s="51">
        <f t="shared" si="30"/>
        <v>0</v>
      </c>
      <c r="G115" s="142"/>
      <c r="H115" s="142"/>
      <c r="I115" s="177">
        <f t="shared" si="32"/>
        <v>10</v>
      </c>
      <c r="J115" s="120">
        <f t="shared" si="28"/>
        <v>0</v>
      </c>
    </row>
    <row r="116" spans="2:10" ht="15" customHeight="1" x14ac:dyDescent="0.7">
      <c r="B116" s="115" t="s">
        <v>51</v>
      </c>
      <c r="C116" s="51">
        <f t="shared" ref="C116:D116" si="34">D21</f>
        <v>0</v>
      </c>
      <c r="D116" s="51">
        <f t="shared" si="34"/>
        <v>6</v>
      </c>
      <c r="E116" s="51">
        <f t="shared" ref="E116" si="35">IF((D116-C116)&gt;=0,0,-(D116-C116))</f>
        <v>0</v>
      </c>
      <c r="F116" s="51">
        <f t="shared" si="30"/>
        <v>6</v>
      </c>
      <c r="G116" s="51">
        <f>IF(F116&gt;0,F116,0)</f>
        <v>6</v>
      </c>
      <c r="H116" s="51">
        <f>IF(E116&gt;0,E116,0)</f>
        <v>0</v>
      </c>
      <c r="I116" s="51">
        <f t="shared" si="32"/>
        <v>0</v>
      </c>
      <c r="J116" s="120">
        <f t="shared" si="28"/>
        <v>0</v>
      </c>
    </row>
    <row r="117" spans="2:10" ht="15" customHeight="1" x14ac:dyDescent="0.7">
      <c r="B117" s="117" t="s">
        <v>4</v>
      </c>
      <c r="C117" s="54">
        <f t="shared" ref="C117:D117" si="36">D22</f>
        <v>180</v>
      </c>
      <c r="D117" s="54">
        <f t="shared" si="36"/>
        <v>230</v>
      </c>
      <c r="E117" s="54">
        <f>IF((D117-C117)&gt;=0,0,-(D117-C117))</f>
        <v>0</v>
      </c>
      <c r="F117" s="54">
        <f t="shared" si="30"/>
        <v>50</v>
      </c>
      <c r="G117" s="60">
        <f>H126+H128</f>
        <v>97</v>
      </c>
      <c r="H117" s="60">
        <f>G128</f>
        <v>47</v>
      </c>
      <c r="I117" s="54">
        <f t="shared" si="32"/>
        <v>0</v>
      </c>
      <c r="J117" s="121">
        <f t="shared" si="28"/>
        <v>0</v>
      </c>
    </row>
    <row r="118" spans="2:10" ht="15" customHeight="1" thickBot="1" x14ac:dyDescent="0.75">
      <c r="B118" s="113" t="s">
        <v>41</v>
      </c>
      <c r="C118" s="56">
        <f>SUM(C111:C117)</f>
        <v>436</v>
      </c>
      <c r="D118" s="56">
        <f>SUM(D111:D117)</f>
        <v>484</v>
      </c>
      <c r="E118" s="130"/>
      <c r="F118" s="130"/>
      <c r="G118" s="130"/>
      <c r="H118" s="130"/>
      <c r="I118" s="130"/>
      <c r="J118" s="127"/>
    </row>
    <row r="119" spans="2:10" ht="15" customHeight="1" thickBot="1" x14ac:dyDescent="0.75">
      <c r="B119" s="150" t="s">
        <v>71</v>
      </c>
      <c r="C119" s="125">
        <f>SUM(C104:C109,C111:C117)</f>
        <v>872</v>
      </c>
      <c r="D119" s="125">
        <f>SUM(D104:D109,D111:D117)</f>
        <v>968</v>
      </c>
      <c r="E119" s="125">
        <f>SUM(E104:E118)</f>
        <v>80</v>
      </c>
      <c r="F119" s="125">
        <f>SUM(F104:F118)</f>
        <v>80</v>
      </c>
      <c r="G119" s="143"/>
      <c r="H119" s="143"/>
      <c r="I119" s="143"/>
      <c r="J119" s="129"/>
    </row>
    <row r="120" spans="2:10" ht="15" customHeight="1" x14ac:dyDescent="0.7">
      <c r="B120" s="119" t="s">
        <v>6</v>
      </c>
      <c r="C120" s="131"/>
      <c r="D120" s="124">
        <f>E28</f>
        <v>450</v>
      </c>
      <c r="E120" s="131"/>
      <c r="F120" s="124">
        <f>D120</f>
        <v>450</v>
      </c>
      <c r="G120" s="131"/>
      <c r="H120" s="131"/>
      <c r="I120" s="124">
        <f t="shared" ref="I120:I126" si="37">IF(SUM(E120,G120)&gt;SUM(F120,H120),SUM(E120,G120)-SUM(F120,H120),0)</f>
        <v>0</v>
      </c>
      <c r="J120" s="123">
        <f t="shared" ref="J120:J126" si="38">IF(SUM(E120,G120)&gt;SUM(F120,H120),0,-(SUM(E120,G120)-SUM(F120,H120)))</f>
        <v>450</v>
      </c>
    </row>
    <row r="121" spans="2:10" ht="15" customHeight="1" x14ac:dyDescent="0.7">
      <c r="B121" s="15" t="s">
        <v>7</v>
      </c>
      <c r="C121" s="142"/>
      <c r="D121" s="51">
        <f>E31</f>
        <v>195</v>
      </c>
      <c r="E121" s="51">
        <f t="shared" ref="E121:E126" si="39">D121</f>
        <v>195</v>
      </c>
      <c r="F121" s="142"/>
      <c r="G121" s="142"/>
      <c r="H121" s="142"/>
      <c r="I121" s="51">
        <f>IF(SUM(E121,G121)&gt;SUM(F121,H121),SUM(E121,G121)-SUM(F121,H121),0)</f>
        <v>195</v>
      </c>
      <c r="J121" s="120">
        <f t="shared" si="38"/>
        <v>0</v>
      </c>
    </row>
    <row r="122" spans="2:10" ht="15" customHeight="1" x14ac:dyDescent="0.7">
      <c r="B122" s="15" t="s">
        <v>31</v>
      </c>
      <c r="C122" s="142"/>
      <c r="D122" s="51">
        <f>E34</f>
        <v>100</v>
      </c>
      <c r="E122" s="51">
        <f t="shared" si="39"/>
        <v>100</v>
      </c>
      <c r="F122" s="142"/>
      <c r="G122" s="142"/>
      <c r="H122" s="142"/>
      <c r="I122" s="51">
        <f t="shared" si="37"/>
        <v>100</v>
      </c>
      <c r="J122" s="120">
        <f t="shared" si="38"/>
        <v>0</v>
      </c>
    </row>
    <row r="123" spans="2:10" ht="15" customHeight="1" x14ac:dyDescent="0.7">
      <c r="B123" s="15" t="s">
        <v>45</v>
      </c>
      <c r="C123" s="142"/>
      <c r="D123" s="51">
        <f>E36</f>
        <v>9</v>
      </c>
      <c r="E123" s="51">
        <f t="shared" si="39"/>
        <v>9</v>
      </c>
      <c r="F123" s="142"/>
      <c r="G123" s="142"/>
      <c r="H123" s="142"/>
      <c r="I123" s="51">
        <f>IF(SUM(E123,G123)&gt;SUM(F123,H123),SUM(E123,G123)-SUM(F123,H123),0)</f>
        <v>9</v>
      </c>
      <c r="J123" s="120">
        <f t="shared" si="38"/>
        <v>0</v>
      </c>
    </row>
    <row r="124" spans="2:10" ht="15" customHeight="1" x14ac:dyDescent="0.7">
      <c r="B124" s="15" t="s">
        <v>47</v>
      </c>
      <c r="C124" s="142"/>
      <c r="D124" s="51">
        <f>E38</f>
        <v>7</v>
      </c>
      <c r="E124" s="51">
        <f t="shared" si="39"/>
        <v>7</v>
      </c>
      <c r="F124" s="142"/>
      <c r="G124" s="51">
        <f>IF(E124&lt;0,-E124,0)</f>
        <v>0</v>
      </c>
      <c r="H124" s="51">
        <f>IF(E124&gt;0,E124,0)</f>
        <v>7</v>
      </c>
      <c r="I124" s="51">
        <f t="shared" si="37"/>
        <v>0</v>
      </c>
      <c r="J124" s="120">
        <f t="shared" si="38"/>
        <v>0</v>
      </c>
    </row>
    <row r="125" spans="2:10" ht="15" customHeight="1" x14ac:dyDescent="0.7">
      <c r="B125" s="15" t="s">
        <v>50</v>
      </c>
      <c r="C125" s="142"/>
      <c r="D125" s="51">
        <f>E40</f>
        <v>42</v>
      </c>
      <c r="E125" s="51">
        <f t="shared" si="39"/>
        <v>42</v>
      </c>
      <c r="F125" s="142"/>
      <c r="G125" s="142"/>
      <c r="H125" s="142"/>
      <c r="I125" s="51">
        <f>IF(SUM(E125,G125)&gt;SUM(F125,H125),SUM(E125,G125)-SUM(F125,H125),0)</f>
        <v>42</v>
      </c>
      <c r="J125" s="120">
        <f t="shared" si="38"/>
        <v>0</v>
      </c>
    </row>
    <row r="126" spans="2:10" ht="15" customHeight="1" x14ac:dyDescent="0.7">
      <c r="B126" s="155" t="s">
        <v>27</v>
      </c>
      <c r="C126" s="147"/>
      <c r="D126" s="54">
        <f>E41</f>
        <v>97</v>
      </c>
      <c r="E126" s="54">
        <f t="shared" si="39"/>
        <v>97</v>
      </c>
      <c r="F126" s="147"/>
      <c r="G126" s="60">
        <f>IF(E126&lt;0,-E126,0)</f>
        <v>0</v>
      </c>
      <c r="H126" s="60">
        <f>IF(E126&gt;0,E126,0)</f>
        <v>97</v>
      </c>
      <c r="I126" s="54">
        <f t="shared" si="37"/>
        <v>0</v>
      </c>
      <c r="J126" s="121">
        <f t="shared" si="38"/>
        <v>0</v>
      </c>
    </row>
    <row r="127" spans="2:10" ht="15" customHeight="1" thickBot="1" x14ac:dyDescent="0.75">
      <c r="B127" s="151" t="s">
        <v>29</v>
      </c>
      <c r="C127" s="158"/>
      <c r="D127" s="158"/>
      <c r="E127" s="35">
        <f>SUM(E120:E126)</f>
        <v>450</v>
      </c>
      <c r="F127" s="35">
        <f>SUM(F120:F126)</f>
        <v>450</v>
      </c>
      <c r="G127" s="146"/>
      <c r="H127" s="146"/>
      <c r="I127" s="146"/>
      <c r="J127" s="152"/>
    </row>
    <row r="128" spans="2:10" ht="15" customHeight="1" x14ac:dyDescent="0.7">
      <c r="B128" s="140" t="s">
        <v>10</v>
      </c>
      <c r="C128" s="156"/>
      <c r="D128" s="156"/>
      <c r="E128" s="156"/>
      <c r="F128" s="156"/>
      <c r="G128" s="42">
        <f>IF(E46&gt;0,E46,0)</f>
        <v>47</v>
      </c>
      <c r="H128" s="42">
        <f>IF(E46&lt;0,-E46,0)</f>
        <v>0</v>
      </c>
      <c r="I128" s="124">
        <f>IF(SUM(E128,G128)&gt;SUM(F128,H128),SUM(E128,G128)-SUM(F128,H128),0)</f>
        <v>47</v>
      </c>
      <c r="J128" s="123">
        <f t="shared" ref="J128:J134" si="40">IF(SUM(E128,G128)&gt;SUM(F128,H128),0,-(SUM(E128,G128)-SUM(F128,H128)))</f>
        <v>0</v>
      </c>
    </row>
    <row r="129" spans="2:10" ht="15" customHeight="1" x14ac:dyDescent="0.7">
      <c r="B129" s="153" t="s">
        <v>26</v>
      </c>
      <c r="C129" s="144"/>
      <c r="D129" s="144"/>
      <c r="E129" s="144"/>
      <c r="F129" s="144"/>
      <c r="G129" s="33">
        <f>H106</f>
        <v>0</v>
      </c>
      <c r="H129" s="33">
        <f>G106</f>
        <v>5</v>
      </c>
      <c r="I129" s="51">
        <f t="shared" ref="I129:I134" si="41">IF(SUM(E129,G129)&gt;SUM(F129,H129),SUM(E129,G129)-SUM(F129,H129),0)</f>
        <v>0</v>
      </c>
      <c r="J129" s="120">
        <f t="shared" si="40"/>
        <v>5</v>
      </c>
    </row>
    <row r="130" spans="2:10" ht="15" customHeight="1" x14ac:dyDescent="0.7">
      <c r="B130" s="153" t="s">
        <v>8</v>
      </c>
      <c r="C130" s="144"/>
      <c r="D130" s="144"/>
      <c r="E130" s="144"/>
      <c r="F130" s="144"/>
      <c r="G130" s="144"/>
      <c r="H130" s="145">
        <f>E52</f>
        <v>95</v>
      </c>
      <c r="I130" s="51">
        <f t="shared" si="41"/>
        <v>0</v>
      </c>
      <c r="J130" s="120">
        <f t="shared" si="40"/>
        <v>95</v>
      </c>
    </row>
    <row r="131" spans="2:10" ht="15" customHeight="1" x14ac:dyDescent="0.7">
      <c r="B131" s="138" t="s">
        <v>39</v>
      </c>
      <c r="C131" s="144"/>
      <c r="D131" s="144"/>
      <c r="E131" s="144"/>
      <c r="F131" s="144"/>
      <c r="G131" s="145">
        <f>H113</f>
        <v>0</v>
      </c>
      <c r="H131" s="145">
        <f>G113</f>
        <v>0</v>
      </c>
      <c r="I131" s="51">
        <f t="shared" si="41"/>
        <v>0</v>
      </c>
      <c r="J131" s="120">
        <f t="shared" si="40"/>
        <v>0</v>
      </c>
    </row>
    <row r="132" spans="2:10" ht="15" customHeight="1" x14ac:dyDescent="0.7">
      <c r="B132" s="153" t="s">
        <v>25</v>
      </c>
      <c r="C132" s="144"/>
      <c r="D132" s="144"/>
      <c r="E132" s="144"/>
      <c r="F132" s="144"/>
      <c r="G132" s="144"/>
      <c r="H132" s="145">
        <f>G114</f>
        <v>8</v>
      </c>
      <c r="I132" s="51">
        <f t="shared" si="41"/>
        <v>0</v>
      </c>
      <c r="J132" s="120">
        <f t="shared" si="40"/>
        <v>8</v>
      </c>
    </row>
    <row r="133" spans="2:10" ht="15" customHeight="1" x14ac:dyDescent="0.7">
      <c r="B133" s="154" t="s">
        <v>58</v>
      </c>
      <c r="C133" s="144"/>
      <c r="D133" s="144"/>
      <c r="E133" s="144"/>
      <c r="F133" s="144"/>
      <c r="G133" s="33">
        <f>H109</f>
        <v>0</v>
      </c>
      <c r="H133" s="145">
        <f>G109</f>
        <v>12</v>
      </c>
      <c r="I133" s="51">
        <f t="shared" si="41"/>
        <v>0</v>
      </c>
      <c r="J133" s="120">
        <f t="shared" si="40"/>
        <v>12</v>
      </c>
    </row>
    <row r="134" spans="2:10" ht="15" customHeight="1" thickBot="1" x14ac:dyDescent="0.75">
      <c r="B134" s="154" t="s">
        <v>73</v>
      </c>
      <c r="C134" s="144"/>
      <c r="D134" s="144"/>
      <c r="E134" s="144"/>
      <c r="F134" s="144"/>
      <c r="G134" s="33">
        <f>H116</f>
        <v>0</v>
      </c>
      <c r="H134" s="145">
        <f>G116</f>
        <v>6</v>
      </c>
      <c r="I134" s="51">
        <f t="shared" si="41"/>
        <v>0</v>
      </c>
      <c r="J134" s="120">
        <f t="shared" si="40"/>
        <v>6</v>
      </c>
    </row>
    <row r="135" spans="2:10" ht="15" customHeight="1" thickBot="1" x14ac:dyDescent="0.75">
      <c r="B135" s="10" t="s">
        <v>29</v>
      </c>
      <c r="C135" s="157"/>
      <c r="D135" s="157"/>
      <c r="E135" s="157"/>
      <c r="F135" s="157"/>
      <c r="G135" s="36">
        <f>SUM(G104:G134)</f>
        <v>277</v>
      </c>
      <c r="H135" s="36">
        <f>SUM(H104:H134)</f>
        <v>277</v>
      </c>
      <c r="I135" s="36">
        <f>SUM(I104:I134)</f>
        <v>581</v>
      </c>
      <c r="J135" s="30">
        <f>SUM(J104:J134)</f>
        <v>581</v>
      </c>
    </row>
    <row r="136" spans="2:10" ht="15" customHeight="1" x14ac:dyDescent="0.7">
      <c r="B136" s="11" t="s">
        <v>70</v>
      </c>
      <c r="G136" s="83"/>
      <c r="H136" s="83"/>
      <c r="J136" s="83"/>
    </row>
    <row r="137" spans="2:10" ht="15" customHeight="1" x14ac:dyDescent="0.7">
      <c r="B137" s="11"/>
      <c r="G137" s="83"/>
      <c r="H137" s="83"/>
      <c r="J137" s="83"/>
    </row>
    <row r="138" spans="2:10" ht="15" customHeight="1" thickBot="1" x14ac:dyDescent="0.75">
      <c r="B138" s="13" t="s">
        <v>75</v>
      </c>
      <c r="C138" s="13"/>
      <c r="D138" s="13"/>
      <c r="E138" s="13"/>
      <c r="F138" s="13"/>
      <c r="G138" s="13"/>
    </row>
    <row r="139" spans="2:10" ht="15" customHeight="1" thickBot="1" x14ac:dyDescent="0.75">
      <c r="C139" s="13"/>
      <c r="D139" s="13"/>
      <c r="E139" s="13"/>
      <c r="F139" s="13"/>
      <c r="G139" s="46" t="s">
        <v>37</v>
      </c>
      <c r="H139" s="204" t="s">
        <v>87</v>
      </c>
    </row>
    <row r="140" spans="2:10" ht="15" customHeight="1" x14ac:dyDescent="0.7">
      <c r="B140" s="185"/>
      <c r="C140" s="186"/>
      <c r="D140" s="187"/>
      <c r="E140" s="32" t="s">
        <v>77</v>
      </c>
      <c r="F140" s="209" t="s">
        <v>6</v>
      </c>
      <c r="G140" s="149">
        <f>IF(J83&gt;0,J83,-I83)</f>
        <v>380</v>
      </c>
      <c r="H140" s="210">
        <f>IF(J120&gt;0,J120,-I120)</f>
        <v>450</v>
      </c>
    </row>
    <row r="141" spans="2:10" ht="15" customHeight="1" x14ac:dyDescent="0.7">
      <c r="B141" s="188"/>
      <c r="C141" s="164"/>
      <c r="D141" s="13"/>
      <c r="E141" s="16" t="s">
        <v>78</v>
      </c>
      <c r="F141" s="218" t="s">
        <v>79</v>
      </c>
      <c r="G141" s="120">
        <f>IF(J68&gt;0,J68,-I68)</f>
        <v>10</v>
      </c>
      <c r="H141" s="219">
        <f>IF(J105&gt;0,J105,-I105)</f>
        <v>-5</v>
      </c>
    </row>
    <row r="142" spans="2:10" ht="15" customHeight="1" x14ac:dyDescent="0.7">
      <c r="B142" s="188"/>
      <c r="C142" s="164"/>
      <c r="D142" s="13"/>
      <c r="E142" s="16" t="s">
        <v>77</v>
      </c>
      <c r="F142" s="218" t="s">
        <v>26</v>
      </c>
      <c r="G142" s="120">
        <f>IF(J92&gt;0,J92,-I92)</f>
        <v>-5</v>
      </c>
      <c r="H142" s="219">
        <f>IF(J129&gt;0,J129,-I129)</f>
        <v>5</v>
      </c>
    </row>
    <row r="143" spans="2:10" ht="15" customHeight="1" x14ac:dyDescent="0.7">
      <c r="B143" s="188"/>
      <c r="C143" s="164"/>
      <c r="D143" s="13"/>
      <c r="E143" s="16" t="s">
        <v>77</v>
      </c>
      <c r="F143" s="218" t="s">
        <v>28</v>
      </c>
      <c r="G143" s="120">
        <f>IF(J75&gt;0,J75,-I75)</f>
        <v>5</v>
      </c>
      <c r="H143" s="219">
        <f>IF(J112&gt;0,J112,-I112)</f>
        <v>-5</v>
      </c>
    </row>
    <row r="144" spans="2:10" ht="15" customHeight="1" x14ac:dyDescent="0.7">
      <c r="B144" s="188"/>
      <c r="C144" s="165"/>
      <c r="D144" s="166" t="s">
        <v>76</v>
      </c>
      <c r="E144" s="168"/>
      <c r="F144" s="215" t="str">
        <f>D144</f>
        <v>経常収入</v>
      </c>
      <c r="G144" s="216">
        <f>SUM(G140:G143)</f>
        <v>390</v>
      </c>
      <c r="H144" s="217">
        <f>SUM(H140:H143)</f>
        <v>445</v>
      </c>
    </row>
    <row r="145" spans="2:8" ht="15" customHeight="1" x14ac:dyDescent="0.7">
      <c r="B145" s="188"/>
      <c r="C145" s="163"/>
      <c r="D145" s="167"/>
      <c r="E145" s="211" t="s">
        <v>77</v>
      </c>
      <c r="F145" s="212" t="s">
        <v>7</v>
      </c>
      <c r="G145" s="213">
        <f>IF(I84&gt;0,I84,-J84)</f>
        <v>205</v>
      </c>
      <c r="H145" s="214">
        <f>IF(I121&gt;0,I121,-J121)</f>
        <v>195</v>
      </c>
    </row>
    <row r="146" spans="2:8" ht="15" customHeight="1" x14ac:dyDescent="0.7">
      <c r="B146" s="188"/>
      <c r="C146" s="164"/>
      <c r="D146" s="159"/>
      <c r="E146" s="16" t="s">
        <v>77</v>
      </c>
      <c r="F146" s="218" t="s">
        <v>31</v>
      </c>
      <c r="G146" s="120">
        <f>IF(I85&gt;0,I85,-J85)</f>
        <v>90</v>
      </c>
      <c r="H146" s="219">
        <f>IF(I122&gt;0,I122,-J122)</f>
        <v>100</v>
      </c>
    </row>
    <row r="147" spans="2:8" ht="15" customHeight="1" x14ac:dyDescent="0.7">
      <c r="B147" s="188"/>
      <c r="C147" s="164"/>
      <c r="D147" s="159"/>
      <c r="E147" s="16" t="s">
        <v>77</v>
      </c>
      <c r="F147" s="218" t="s">
        <v>45</v>
      </c>
      <c r="G147" s="120">
        <f>IF(I86&gt;0,I86,-J86)</f>
        <v>10</v>
      </c>
      <c r="H147" s="219">
        <f>IF(I123&gt;0,I123,-J123)</f>
        <v>9</v>
      </c>
    </row>
    <row r="148" spans="2:8" ht="15" customHeight="1" x14ac:dyDescent="0.7">
      <c r="B148" s="188"/>
      <c r="C148" s="164"/>
      <c r="D148" s="159"/>
      <c r="E148" s="16" t="s">
        <v>77</v>
      </c>
      <c r="F148" s="218" t="s">
        <v>19</v>
      </c>
      <c r="G148" s="120">
        <f>IF(I70&gt;0,I70,-J70)</f>
        <v>-5</v>
      </c>
      <c r="H148" s="219">
        <f>IF(I107&gt;0,I107,-J107)</f>
        <v>5</v>
      </c>
    </row>
    <row r="149" spans="2:8" ht="15" customHeight="1" x14ac:dyDescent="0.7">
      <c r="B149" s="188"/>
      <c r="C149" s="164"/>
      <c r="D149" s="159"/>
      <c r="E149" s="16" t="s">
        <v>78</v>
      </c>
      <c r="F149" s="218" t="s">
        <v>43</v>
      </c>
      <c r="G149" s="120">
        <f>IF(I74&gt;0,I74,-J74)</f>
        <v>0</v>
      </c>
      <c r="H149" s="219">
        <f>IF(I111&gt;0,I111,-J111)</f>
        <v>-5</v>
      </c>
    </row>
    <row r="150" spans="2:8" ht="15" customHeight="1" x14ac:dyDescent="0.7">
      <c r="B150" s="188"/>
      <c r="C150" s="164"/>
      <c r="D150" s="159"/>
      <c r="E150" s="16" t="s">
        <v>78</v>
      </c>
      <c r="F150" s="218" t="s">
        <v>39</v>
      </c>
      <c r="G150" s="120">
        <f>IF(I94&gt;0,I94,-J94)</f>
        <v>5</v>
      </c>
      <c r="H150" s="219">
        <f>IF(I131&gt;0,I131,-J131)</f>
        <v>0</v>
      </c>
    </row>
    <row r="151" spans="2:8" ht="15" customHeight="1" x14ac:dyDescent="0.7">
      <c r="B151" s="189"/>
      <c r="C151" s="165"/>
      <c r="D151" s="166" t="s">
        <v>80</v>
      </c>
      <c r="E151" s="168"/>
      <c r="F151" s="215" t="str">
        <f>D151</f>
        <v>経常支出</v>
      </c>
      <c r="G151" s="216">
        <f>-SUM(G145:G150)</f>
        <v>-305</v>
      </c>
      <c r="H151" s="217">
        <f>-SUM(H145:H150)</f>
        <v>-304</v>
      </c>
    </row>
    <row r="152" spans="2:8" ht="15" customHeight="1" thickBot="1" x14ac:dyDescent="0.75">
      <c r="B152" s="190" t="s">
        <v>83</v>
      </c>
      <c r="C152" s="191"/>
      <c r="D152" s="192"/>
      <c r="E152" s="191"/>
      <c r="F152" s="197" t="str">
        <f>B152</f>
        <v>経常収支過不足</v>
      </c>
      <c r="G152" s="201">
        <f>G144+G151</f>
        <v>85</v>
      </c>
      <c r="H152" s="205">
        <f>H144+H151</f>
        <v>141</v>
      </c>
    </row>
    <row r="153" spans="2:8" ht="15" customHeight="1" x14ac:dyDescent="0.7">
      <c r="B153" s="233"/>
      <c r="C153" s="195"/>
      <c r="D153" s="196"/>
      <c r="E153" s="27" t="s">
        <v>77</v>
      </c>
      <c r="F153" s="224" t="s">
        <v>5</v>
      </c>
      <c r="G153" s="225">
        <f>IF(I71&gt;0,I71,-J71)</f>
        <v>127</v>
      </c>
      <c r="H153" s="226">
        <f>IF(I108&gt;0,I108,-J108)</f>
        <v>112</v>
      </c>
    </row>
    <row r="154" spans="2:8" ht="15" customHeight="1" x14ac:dyDescent="0.7">
      <c r="B154" s="234"/>
      <c r="C154" s="171"/>
      <c r="D154" s="172"/>
      <c r="E154" s="16" t="s">
        <v>78</v>
      </c>
      <c r="F154" s="218" t="s">
        <v>8</v>
      </c>
      <c r="G154" s="120">
        <f>IF(I93&gt;0,I93,-J93)</f>
        <v>-90</v>
      </c>
      <c r="H154" s="219">
        <f>IF(I130&gt;0,I130,-J130)</f>
        <v>-95</v>
      </c>
    </row>
    <row r="155" spans="2:8" ht="15" customHeight="1" x14ac:dyDescent="0.7">
      <c r="B155" s="234"/>
      <c r="C155" s="173"/>
      <c r="D155" s="174" t="s">
        <v>85</v>
      </c>
      <c r="E155" s="220"/>
      <c r="F155" s="221" t="str">
        <f>D155</f>
        <v>設備投資収支過不足</v>
      </c>
      <c r="G155" s="222">
        <f>-SUM(G153:G154)</f>
        <v>-37</v>
      </c>
      <c r="H155" s="223">
        <f>-SUM(H153:H154)</f>
        <v>-17</v>
      </c>
    </row>
    <row r="156" spans="2:8" ht="15" customHeight="1" x14ac:dyDescent="0.7">
      <c r="B156" s="234"/>
      <c r="C156" s="169"/>
      <c r="D156" s="170"/>
      <c r="E156" s="211" t="s">
        <v>77</v>
      </c>
      <c r="F156" s="212" t="s">
        <v>50</v>
      </c>
      <c r="G156" s="213">
        <f>IF(I88&gt;0,I88,-J88)</f>
        <v>14</v>
      </c>
      <c r="H156" s="214">
        <f>IF(I125&gt;0,I125,-J125)</f>
        <v>42</v>
      </c>
    </row>
    <row r="157" spans="2:8" ht="15" customHeight="1" x14ac:dyDescent="0.7">
      <c r="B157" s="234"/>
      <c r="C157" s="171"/>
      <c r="D157" s="172"/>
      <c r="E157" s="16" t="s">
        <v>77</v>
      </c>
      <c r="F157" s="229" t="s">
        <v>49</v>
      </c>
      <c r="G157" s="120">
        <f>IF(I96&gt;0,I96,-J96)</f>
        <v>8</v>
      </c>
      <c r="H157" s="219">
        <f>IF(I133&gt;0,I133,-J133)</f>
        <v>-12</v>
      </c>
    </row>
    <row r="158" spans="2:8" ht="15" customHeight="1" x14ac:dyDescent="0.7">
      <c r="B158" s="234"/>
      <c r="C158" s="171"/>
      <c r="D158" s="172"/>
      <c r="E158" s="16" t="s">
        <v>77</v>
      </c>
      <c r="F158" s="218" t="s">
        <v>72</v>
      </c>
      <c r="G158" s="120">
        <f>IF(SUM(I77,I95)-SUM(J77,J95)&gt;0,SUM(I77,I95)-SUM(J77,J95),SUM(I77,I95)-SUM(J77,J95))</f>
        <v>2</v>
      </c>
      <c r="H158" s="219">
        <f>IF(SUM(I114,I132)-SUM(J114,J132)&gt;0,SUM(I114,I132)-SUM(J114,J132),(SUM(I114,I132)-SUM(J114,J132)))</f>
        <v>-2</v>
      </c>
    </row>
    <row r="159" spans="2:8" ht="15" customHeight="1" x14ac:dyDescent="0.7">
      <c r="B159" s="234"/>
      <c r="C159" s="171"/>
      <c r="D159" s="172"/>
      <c r="E159" s="16" t="s">
        <v>78</v>
      </c>
      <c r="F159" s="229" t="s">
        <v>51</v>
      </c>
      <c r="G159" s="120">
        <f>IF(I97&gt;0,I97,-J97)</f>
        <v>0</v>
      </c>
      <c r="H159" s="219">
        <f>IF(I134&gt;0,I134,-J134)</f>
        <v>-6</v>
      </c>
    </row>
    <row r="160" spans="2:8" ht="15" customHeight="1" x14ac:dyDescent="0.7">
      <c r="B160" s="234"/>
      <c r="C160" s="171"/>
      <c r="D160" s="172"/>
      <c r="E160" s="227" t="s">
        <v>77</v>
      </c>
      <c r="F160" s="228" t="s">
        <v>10</v>
      </c>
      <c r="G160" s="216">
        <f>IF(I91&gt;0,I91,-J91)</f>
        <v>44</v>
      </c>
      <c r="H160" s="217">
        <f>IF(I128&gt;0,I128,-J128)</f>
        <v>47</v>
      </c>
    </row>
    <row r="161" spans="2:10" ht="15" customHeight="1" x14ac:dyDescent="0.7">
      <c r="B161" s="234"/>
      <c r="C161" s="173"/>
      <c r="D161" s="175" t="s">
        <v>84</v>
      </c>
      <c r="E161" s="176"/>
      <c r="F161" s="198" t="str">
        <f>D161</f>
        <v>決算収支過不足</v>
      </c>
      <c r="G161" s="202">
        <f>-SUM(G156:G160)</f>
        <v>-68</v>
      </c>
      <c r="H161" s="206">
        <f>-SUM(H156:H160)</f>
        <v>-69</v>
      </c>
    </row>
    <row r="162" spans="2:10" ht="15" customHeight="1" x14ac:dyDescent="0.7">
      <c r="B162" s="234"/>
      <c r="C162" s="180"/>
      <c r="D162" s="181"/>
      <c r="E162" s="211" t="s">
        <v>77</v>
      </c>
      <c r="F162" s="212" t="s">
        <v>23</v>
      </c>
      <c r="G162" s="213">
        <f>IF(J78&gt;0,J78,-I78)</f>
        <v>10</v>
      </c>
      <c r="H162" s="214">
        <f>IF(J115&gt;0,J115,-I115)</f>
        <v>-10</v>
      </c>
    </row>
    <row r="163" spans="2:10" ht="15" customHeight="1" x14ac:dyDescent="0.7">
      <c r="B163" s="234"/>
      <c r="C163" s="182"/>
      <c r="D163" s="183"/>
      <c r="E163" s="230" t="s">
        <v>77</v>
      </c>
      <c r="F163" s="231" t="s">
        <v>4</v>
      </c>
      <c r="G163" s="121">
        <f>IF(J80&gt;0,J80,-I80)</f>
        <v>0</v>
      </c>
      <c r="H163" s="232">
        <f>IF(J117&gt;0,J117,-I117)</f>
        <v>0</v>
      </c>
    </row>
    <row r="164" spans="2:10" ht="15" customHeight="1" x14ac:dyDescent="0.7">
      <c r="B164" s="234"/>
      <c r="C164" s="178"/>
      <c r="D164" s="184" t="s">
        <v>86</v>
      </c>
      <c r="E164" s="179"/>
      <c r="F164" s="199" t="str">
        <f>D164</f>
        <v>財務収支過不足</v>
      </c>
      <c r="G164" s="241">
        <f>SUM(G162:G163)</f>
        <v>10</v>
      </c>
      <c r="H164" s="207">
        <f>SUM(H162:H163)</f>
        <v>-10</v>
      </c>
    </row>
    <row r="165" spans="2:10" ht="15" customHeight="1" thickBot="1" x14ac:dyDescent="0.75">
      <c r="B165" s="235" t="s">
        <v>88</v>
      </c>
      <c r="C165" s="236"/>
      <c r="D165" s="237"/>
      <c r="E165" s="236"/>
      <c r="F165" s="240" t="str">
        <f>B165</f>
        <v>経常外収支過不足</v>
      </c>
      <c r="G165" s="238">
        <f>SUM(G155,G161,G164)</f>
        <v>-95</v>
      </c>
      <c r="H165" s="239">
        <f>SUM(H155,H161,H164)</f>
        <v>-96</v>
      </c>
    </row>
    <row r="166" spans="2:10" ht="15" customHeight="1" thickBot="1" x14ac:dyDescent="0.75">
      <c r="B166" s="193" t="s">
        <v>11</v>
      </c>
      <c r="C166" s="194"/>
      <c r="D166" s="194"/>
      <c r="E166" s="194"/>
      <c r="F166" s="200" t="str">
        <f>B166</f>
        <v>現預金</v>
      </c>
      <c r="G166" s="203">
        <f>IF(I67&gt;0,I67,-J67)</f>
        <v>-10</v>
      </c>
      <c r="H166" s="208">
        <f>IF(I104&gt;0,I104,-J104)</f>
        <v>45</v>
      </c>
    </row>
    <row r="167" spans="2:10" ht="15" customHeight="1" x14ac:dyDescent="0.7">
      <c r="F167" s="13"/>
    </row>
    <row r="168" spans="2:10" ht="15" customHeight="1" x14ac:dyDescent="0.7">
      <c r="B168" s="12" t="s">
        <v>89</v>
      </c>
      <c r="C168" s="3"/>
      <c r="D168" s="3"/>
      <c r="E168" s="3"/>
      <c r="F168" s="3"/>
      <c r="G168" s="3"/>
      <c r="H168" s="3"/>
      <c r="I168" s="3"/>
      <c r="J168" s="3"/>
    </row>
    <row r="169" spans="2:10" ht="15" customHeight="1" x14ac:dyDescent="0.7"/>
    <row r="170" spans="2:10" ht="15" customHeight="1" x14ac:dyDescent="0.7"/>
    <row r="171" spans="2:10" ht="15" customHeight="1" x14ac:dyDescent="0.7"/>
    <row r="172" spans="2:10" ht="15" customHeight="1" x14ac:dyDescent="0.7"/>
    <row r="173" spans="2:10" ht="15" customHeight="1" x14ac:dyDescent="0.7"/>
    <row r="174" spans="2:10" ht="15" customHeight="1" x14ac:dyDescent="0.7"/>
    <row r="175" spans="2:10" ht="15" customHeight="1" x14ac:dyDescent="0.7"/>
    <row r="176" spans="2:10" ht="15" customHeight="1" x14ac:dyDescent="0.7"/>
    <row r="177" spans="2:7" ht="15" customHeight="1" x14ac:dyDescent="0.7"/>
    <row r="178" spans="2:7" ht="15" customHeight="1" x14ac:dyDescent="0.7"/>
    <row r="179" spans="2:7" ht="15" customHeight="1" x14ac:dyDescent="0.7"/>
    <row r="180" spans="2:7" ht="15" customHeight="1" x14ac:dyDescent="0.7"/>
    <row r="181" spans="2:7" ht="15" customHeight="1" x14ac:dyDescent="0.7"/>
    <row r="182" spans="2:7" ht="15" customHeight="1" x14ac:dyDescent="0.7"/>
    <row r="183" spans="2:7" ht="15" customHeight="1" x14ac:dyDescent="0.7"/>
    <row r="184" spans="2:7" ht="15" customHeight="1" x14ac:dyDescent="0.7"/>
    <row r="185" spans="2:7" ht="15" customHeight="1" x14ac:dyDescent="0.7"/>
    <row r="186" spans="2:7" ht="15" customHeight="1" x14ac:dyDescent="0.7"/>
    <row r="187" spans="2:7" ht="15" customHeight="1" x14ac:dyDescent="0.7"/>
    <row r="188" spans="2:7" ht="15" customHeight="1" x14ac:dyDescent="0.7"/>
    <row r="189" spans="2:7" ht="15" customHeight="1" thickBot="1" x14ac:dyDescent="0.75">
      <c r="B189" s="7" t="s">
        <v>18</v>
      </c>
      <c r="C189" s="7"/>
      <c r="D189" s="24" t="s">
        <v>90</v>
      </c>
      <c r="E189" s="24" t="s">
        <v>91</v>
      </c>
      <c r="F189" s="24" t="s">
        <v>96</v>
      </c>
      <c r="G189" s="24" t="s">
        <v>97</v>
      </c>
    </row>
    <row r="190" spans="2:7" ht="15" customHeight="1" x14ac:dyDescent="0.7">
      <c r="B190" s="242" t="s">
        <v>92</v>
      </c>
      <c r="C190" s="242" t="s">
        <v>6</v>
      </c>
      <c r="D190" s="243" t="str">
        <f>IF(G140&lt;0,-G140,"")</f>
        <v/>
      </c>
      <c r="E190" s="248">
        <f>IF(G140&gt;=0,G140,"")</f>
        <v>380</v>
      </c>
      <c r="F190" s="243" t="str">
        <f>IF(H140&lt;0,-H140,"")</f>
        <v/>
      </c>
      <c r="G190" s="248">
        <f>IF(H140&gt;=0,H140,"")</f>
        <v>450</v>
      </c>
    </row>
    <row r="191" spans="2:7" ht="15" customHeight="1" x14ac:dyDescent="0.7">
      <c r="B191" s="247"/>
      <c r="C191" s="250" t="s">
        <v>93</v>
      </c>
      <c r="D191" s="251" t="str">
        <f>IF(SUM(G141:G143)&lt;0,-SUM(G141:G143),"")</f>
        <v/>
      </c>
      <c r="E191" s="251">
        <f>IF(SUM(G141:G143)&gt;=0,SUM(G141:G143),"")</f>
        <v>10</v>
      </c>
      <c r="F191" s="251">
        <f>IF(SUM(H141:H143)&lt;0,-SUM(H141:H143),"")</f>
        <v>5</v>
      </c>
      <c r="G191" s="251" t="str">
        <f>IF(SUM(H141:H143)&gt;=0,SUM(H141:H143),"")</f>
        <v/>
      </c>
    </row>
    <row r="192" spans="2:7" ht="15" customHeight="1" x14ac:dyDescent="0.7">
      <c r="B192" s="254" t="s">
        <v>80</v>
      </c>
      <c r="C192" s="254" t="s">
        <v>7</v>
      </c>
      <c r="D192" s="255">
        <f>IF(G145&gt;=0,G145,"")</f>
        <v>205</v>
      </c>
      <c r="E192" s="254" t="str">
        <f>IF(G145&lt;0,-G145,"")</f>
        <v/>
      </c>
      <c r="F192" s="255">
        <f>IF(H145&gt;=0,H145,"")</f>
        <v>195</v>
      </c>
      <c r="G192" s="254" t="str">
        <f>IF(H145&lt;0,-H145,"")</f>
        <v/>
      </c>
    </row>
    <row r="193" spans="2:7" ht="15" customHeight="1" x14ac:dyDescent="0.7">
      <c r="B193" s="244"/>
      <c r="C193" s="244" t="s">
        <v>31</v>
      </c>
      <c r="D193" s="249">
        <f>IF(G146&gt;=0,G146,"")</f>
        <v>90</v>
      </c>
      <c r="E193" s="244" t="str">
        <f>IF(H146&lt;0,-H146,"")</f>
        <v/>
      </c>
      <c r="F193" s="249">
        <f>IF(H146&gt;=0,H146,"")</f>
        <v>100</v>
      </c>
      <c r="G193" s="244" t="str">
        <f>IF(H146&lt;0,-H146,"")</f>
        <v/>
      </c>
    </row>
    <row r="194" spans="2:7" ht="15" customHeight="1" x14ac:dyDescent="0.7">
      <c r="B194" s="246"/>
      <c r="C194" s="256" t="s">
        <v>94</v>
      </c>
      <c r="D194" s="257">
        <f>IF(SUM(G147:G150)&gt;=0,SUM(G147:G150),"")</f>
        <v>10</v>
      </c>
      <c r="E194" s="246" t="str">
        <f>IF(SUM(G147:G150)&lt;0,-SUM(G147:G150),"")</f>
        <v/>
      </c>
      <c r="F194" s="257">
        <f>IF(SUM(H147:H150)&gt;=0,SUM(H147:H150),"")</f>
        <v>9</v>
      </c>
      <c r="G194" s="246" t="str">
        <f>IF(SUM(I147:I150)&lt;0,-SUM(I147:I150),"")</f>
        <v/>
      </c>
    </row>
    <row r="195" spans="2:7" ht="15" customHeight="1" x14ac:dyDescent="0.7">
      <c r="B195" s="252" t="s">
        <v>81</v>
      </c>
      <c r="C195" s="245" t="s">
        <v>5</v>
      </c>
      <c r="D195" s="253">
        <f>IF(G153&gt;=0,G153,"")</f>
        <v>127</v>
      </c>
      <c r="E195" s="245" t="str">
        <f>IF(G153&lt;0,-G153,"")</f>
        <v/>
      </c>
      <c r="F195" s="253">
        <f>IF(H153&gt;=0,H153,"")</f>
        <v>112</v>
      </c>
      <c r="G195" s="245" t="str">
        <f>IF(H153&lt;0,-H153,"")</f>
        <v/>
      </c>
    </row>
    <row r="196" spans="2:7" ht="15" customHeight="1" x14ac:dyDescent="0.7">
      <c r="B196" s="247"/>
      <c r="C196" s="247" t="s">
        <v>8</v>
      </c>
      <c r="D196" s="251" t="str">
        <f>IF(G154&gt;=0,G154,"")</f>
        <v/>
      </c>
      <c r="E196" s="247">
        <f>IF(G154&lt;0,-G154,"")</f>
        <v>90</v>
      </c>
      <c r="F196" s="251" t="str">
        <f>IF(H154&gt;=0,H154,"")</f>
        <v/>
      </c>
      <c r="G196" s="247">
        <f>IF(H154&lt;0,-H154,"")</f>
        <v>95</v>
      </c>
    </row>
    <row r="197" spans="2:7" ht="15" customHeight="1" x14ac:dyDescent="0.7">
      <c r="B197" s="259"/>
      <c r="C197" s="259" t="s">
        <v>82</v>
      </c>
      <c r="D197" s="260">
        <f>IF(G161&lt;0,-G161,"")</f>
        <v>68</v>
      </c>
      <c r="E197" s="259" t="str">
        <f>IF(G161&gt;=0,G161,"")</f>
        <v/>
      </c>
      <c r="F197" s="260">
        <f>IF(H161&lt;0,-H161,"")</f>
        <v>69</v>
      </c>
      <c r="G197" s="259" t="str">
        <f>IF(H161&gt;=0,H161,"")</f>
        <v/>
      </c>
    </row>
    <row r="198" spans="2:7" ht="15" customHeight="1" x14ac:dyDescent="0.7">
      <c r="B198" s="259"/>
      <c r="C198" s="259" t="s">
        <v>34</v>
      </c>
      <c r="D198" s="260" t="str">
        <f>IF(G164&lt;0,-G164,"")</f>
        <v/>
      </c>
      <c r="E198" s="259">
        <f>IF(G164&gt;=0,G164,"")</f>
        <v>10</v>
      </c>
      <c r="F198" s="260">
        <f>IF(H164&lt;0,-H164,"")</f>
        <v>10</v>
      </c>
      <c r="G198" s="259" t="str">
        <f>IF(H164&gt;=0,H164,"")</f>
        <v/>
      </c>
    </row>
    <row r="199" spans="2:7" ht="15" customHeight="1" thickBot="1" x14ac:dyDescent="0.75">
      <c r="B199" s="58"/>
      <c r="C199" s="58" t="s">
        <v>95</v>
      </c>
      <c r="D199" s="258" t="str">
        <f>IF(G166&gt;=0,G166,"")</f>
        <v/>
      </c>
      <c r="E199" s="58">
        <f>IF(G166&lt;0,-G166,"")</f>
        <v>10</v>
      </c>
      <c r="F199" s="258">
        <f>IF(H166&gt;=0,H166,"")</f>
        <v>45</v>
      </c>
      <c r="G199" s="58" t="str">
        <f>IF(H166&lt;0,-H166,"")</f>
        <v/>
      </c>
    </row>
    <row r="200" spans="2:7" ht="15" customHeight="1" x14ac:dyDescent="0.7"/>
  </sheetData>
  <mergeCells count="8">
    <mergeCell ref="C65:D65"/>
    <mergeCell ref="E65:F65"/>
    <mergeCell ref="G65:H65"/>
    <mergeCell ref="I65:J65"/>
    <mergeCell ref="C102:D102"/>
    <mergeCell ref="E102:F102"/>
    <mergeCell ref="G102:H102"/>
    <mergeCell ref="I102:J102"/>
  </mergeCells>
  <phoneticPr fontId="1"/>
  <conditionalFormatting sqref="I16">
    <cfRule type="cellIs" dxfId="3" priority="45" operator="equal">
      <formula>"再確認！"</formula>
    </cfRule>
  </conditionalFormatting>
  <conditionalFormatting sqref="I71:J72 I77:J77 I79:J79 I87:J88 I91:J91 I93:J93 I95:J97 I108:J109 I114:J114 I116:J116 I124:J125 I128:J128 I130:J130 I132:J134">
    <cfRule type="cellIs" dxfId="2" priority="2" operator="greaterThan">
      <formula>0</formula>
    </cfRule>
  </conditionalFormatting>
  <conditionalFormatting sqref="I67:J67 I78:J78 I80:J80 I89:J89 I104:J104 I115:J115 I117:J117 I126:J126">
    <cfRule type="cellIs" dxfId="1" priority="3" operator="greaterThan">
      <formula>0</formula>
    </cfRule>
  </conditionalFormatting>
  <conditionalFormatting sqref="I68:J70 I74:J76 I83:J86 I92:J92 I94:J94 I105:J107 I111:J113 I120:J123 I129:J129 I131:J131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  <ignoredErrors>
    <ignoredError sqref="H96 C68:D73 C110:D110 H133 C112:D112 C105:D105 F19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資金移動表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2021-07-08T04:03:12Z</dcterms:created>
  <dcterms:modified xsi:type="dcterms:W3CDTF">2021-07-23T23:49:22Z</dcterms:modified>
</cp:coreProperties>
</file>