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66925"/>
  <xr:revisionPtr revIDLastSave="4" documentId="8_{D58C895A-CE7C-4E97-8DDA-2DBFD95ABEAB}" xr6:coauthVersionLast="47" xr6:coauthVersionMax="47" xr10:uidLastSave="{18E1F743-3CDF-40F1-ABB7-80F6F2725D6F}"/>
  <bookViews>
    <workbookView xWindow="-98" yWindow="-98" windowWidth="20715" windowHeight="13276" xr2:uid="{68E2C076-72C9-4123-A12C-10F250F0AE54}"/>
  </bookViews>
  <sheets>
    <sheet name="割引回収期間法-定額回収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7" l="1"/>
  <c r="C60" i="7"/>
  <c r="D60" i="7"/>
  <c r="C19" i="7"/>
  <c r="F20" i="7" s="1"/>
  <c r="B50" i="7" l="1"/>
  <c r="C50" i="7"/>
  <c r="D50" i="7" s="1"/>
  <c r="F19" i="7"/>
  <c r="C51" i="7" l="1"/>
  <c r="D51" i="7" s="1"/>
  <c r="B51" i="7"/>
  <c r="C52" i="7" l="1"/>
  <c r="D52" i="7" l="1"/>
  <c r="B52" i="7"/>
  <c r="C56" i="7"/>
  <c r="C54" i="7" l="1"/>
  <c r="B56" i="7"/>
  <c r="D56" i="7"/>
  <c r="C58" i="7"/>
  <c r="B54" i="7" l="1"/>
  <c r="D54" i="7"/>
  <c r="C59" i="7"/>
  <c r="B58" i="7"/>
  <c r="D58" i="7"/>
  <c r="C53" i="7"/>
  <c r="C55" i="7"/>
  <c r="C57" i="7"/>
  <c r="B57" i="7" l="1"/>
  <c r="D57" i="7"/>
  <c r="B55" i="7"/>
  <c r="D55" i="7"/>
  <c r="B53" i="7"/>
  <c r="D53" i="7"/>
  <c r="D59" i="7"/>
  <c r="B59" i="7"/>
</calcChain>
</file>

<file path=xl/sharedStrings.xml><?xml version="1.0" encoding="utf-8"?>
<sst xmlns="http://schemas.openxmlformats.org/spreadsheetml/2006/main" count="33" uniqueCount="31">
  <si>
    <t>サンプル_単純例</t>
    <rPh sb="5" eb="7">
      <t>タンジュン</t>
    </rPh>
    <rPh sb="7" eb="8">
      <t>レイ</t>
    </rPh>
    <phoneticPr fontId="3"/>
  </si>
  <si>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</si>
  <si>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</si>
  <si>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投資意思決定</t>
    <rPh sb="0" eb="6">
      <t>トウシイシケッテイ</t>
    </rPh>
    <phoneticPr fontId="3"/>
  </si>
  <si>
    <t>%</t>
    <phoneticPr fontId="2"/>
  </si>
  <si>
    <t>グラフ</t>
    <phoneticPr fontId="2"/>
  </si>
  <si>
    <t>●グラフ元</t>
    <rPh sb="4" eb="5">
      <t>モト</t>
    </rPh>
    <phoneticPr fontId="2"/>
  </si>
  <si>
    <t>初期投資額</t>
    <rPh sb="0" eb="5">
      <t>ショキトウシガク</t>
    </rPh>
    <phoneticPr fontId="2"/>
  </si>
  <si>
    <t>初期投資</t>
    <rPh sb="0" eb="2">
      <t>ショキ</t>
    </rPh>
    <rPh sb="2" eb="4">
      <t>トウシ</t>
    </rPh>
    <phoneticPr fontId="2"/>
  </si>
  <si>
    <t>金額</t>
    <rPh sb="0" eb="2">
      <t>キンガク</t>
    </rPh>
    <phoneticPr fontId="2"/>
  </si>
  <si>
    <t>定期回収</t>
    <rPh sb="0" eb="4">
      <t>テイキカイシュウ</t>
    </rPh>
    <phoneticPr fontId="2"/>
  </si>
  <si>
    <t>←キャッシュフローに対してマイナス値を入力</t>
    <rPh sb="10" eb="11">
      <t>タイ</t>
    </rPh>
    <rPh sb="17" eb="18">
      <t>チ</t>
    </rPh>
    <rPh sb="19" eb="21">
      <t>ニュウリョク</t>
    </rPh>
    <phoneticPr fontId="2"/>
  </si>
  <si>
    <t>←キャッシュフローに対して通常はプラス値を入力</t>
    <rPh sb="10" eb="11">
      <t>タイ</t>
    </rPh>
    <rPh sb="13" eb="15">
      <t>ツウジョウ</t>
    </rPh>
    <rPh sb="19" eb="20">
      <t>チ</t>
    </rPh>
    <rPh sb="21" eb="23">
      <t>ニュウリョク</t>
    </rPh>
    <phoneticPr fontId="2"/>
  </si>
  <si>
    <t>●必須入力項目</t>
    <rPh sb="1" eb="7">
      <t>ヒッスニュウリョクコウモク</t>
    </rPh>
    <phoneticPr fontId="2"/>
  </si>
  <si>
    <t>●任意入力項目</t>
    <rPh sb="1" eb="7">
      <t>ニンイニュウリョクコウモク</t>
    </rPh>
    <phoneticPr fontId="2"/>
  </si>
  <si>
    <t>将来価値</t>
    <rPh sb="0" eb="2">
      <t>ショウライ</t>
    </rPh>
    <rPh sb="2" eb="4">
      <t>カチ</t>
    </rPh>
    <phoneticPr fontId="2"/>
  </si>
  <si>
    <t>←通常は「0」のまま（プラス値を入れると評価期間終了時点での残存価値になる）</t>
    <rPh sb="1" eb="3">
      <t>ツウジョウ</t>
    </rPh>
    <rPh sb="14" eb="15">
      <t>チ</t>
    </rPh>
    <rPh sb="16" eb="17">
      <t>イ</t>
    </rPh>
    <rPh sb="20" eb="22">
      <t>ヒョウカ</t>
    </rPh>
    <rPh sb="22" eb="24">
      <t>キカン</t>
    </rPh>
    <rPh sb="24" eb="26">
      <t>シュウリョウ</t>
    </rPh>
    <rPh sb="26" eb="28">
      <t>ジテン</t>
    </rPh>
    <rPh sb="30" eb="34">
      <t>ザンゾンカチ</t>
    </rPh>
    <phoneticPr fontId="2"/>
  </si>
  <si>
    <t>回収期日</t>
    <rPh sb="0" eb="4">
      <t>カイシュウキジツ</t>
    </rPh>
    <phoneticPr fontId="2"/>
  </si>
  <si>
    <t>フラグ</t>
    <phoneticPr fontId="2"/>
  </si>
  <si>
    <t>←「0」は期末に投資回収、「1」は期首に投資回収</t>
    <rPh sb="5" eb="7">
      <t>キマツ</t>
    </rPh>
    <rPh sb="8" eb="12">
      <t>トウシカイシュウ</t>
    </rPh>
    <rPh sb="17" eb="19">
      <t>キシュ</t>
    </rPh>
    <rPh sb="20" eb="24">
      <t>トウシカイシュウ</t>
    </rPh>
    <phoneticPr fontId="2"/>
  </si>
  <si>
    <t>年（期間）</t>
    <rPh sb="0" eb="1">
      <t>ネン</t>
    </rPh>
    <rPh sb="2" eb="4">
      <t>キカン</t>
    </rPh>
    <phoneticPr fontId="2"/>
  </si>
  <si>
    <t>→</t>
    <phoneticPr fontId="2"/>
  </si>
  <si>
    <t>年</t>
    <rPh sb="0" eb="1">
      <t>ネン</t>
    </rPh>
    <phoneticPr fontId="2"/>
  </si>
  <si>
    <t>か月</t>
    <rPh sb="1" eb="2">
      <t>ゲツ</t>
    </rPh>
    <phoneticPr fontId="2"/>
  </si>
  <si>
    <t>ラベル</t>
    <phoneticPr fontId="2"/>
  </si>
  <si>
    <t>x軸</t>
    <rPh sb="1" eb="2">
      <t>ジク</t>
    </rPh>
    <phoneticPr fontId="2"/>
  </si>
  <si>
    <t>y軸</t>
    <rPh sb="1" eb="2">
      <t>ジク</t>
    </rPh>
    <phoneticPr fontId="2"/>
  </si>
  <si>
    <t>回収期間計算</t>
    <rPh sb="0" eb="6">
      <t>カイシュウキカンケイサン</t>
    </rPh>
    <phoneticPr fontId="2"/>
  </si>
  <si>
    <t>割引回収期間法 - 定期定額回収</t>
    <rPh sb="0" eb="2">
      <t>ワリビキ</t>
    </rPh>
    <rPh sb="2" eb="7">
      <t>カイシュウキカンホウ</t>
    </rPh>
    <rPh sb="10" eb="12">
      <t>テイキ</t>
    </rPh>
    <rPh sb="12" eb="14">
      <t>テイガク</t>
    </rPh>
    <rPh sb="14" eb="16">
      <t>カイシュウ</t>
    </rPh>
    <phoneticPr fontId="3"/>
  </si>
  <si>
    <t>割引率</t>
    <rPh sb="0" eb="2">
      <t>ワリビキ</t>
    </rPh>
    <rPh sb="2" eb="3">
      <t>リツ</t>
    </rPh>
    <phoneticPr fontId="2"/>
  </si>
  <si>
    <t>←年利相当</t>
    <rPh sb="1" eb="3">
      <t>ネンリ</t>
    </rPh>
    <rPh sb="3" eb="5">
      <t>ソウトウ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</si>
</sst>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8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186" fontId="4" fillId="0" borderId="0" xfId="0" applyNumberFormat="1" applyFont="1">
      <alignment vertical="center"/>
    </xf>
    <xf numFmtId="186" fontId="4" fillId="0" borderId="0" xfId="1" applyNumberFormat="1" applyFont="1">
      <alignment vertical="center"/>
    </xf>
    <xf numFmtId="186" fontId="4" fillId="0" borderId="1" xfId="0" applyNumberFormat="1" applyFont="1" applyBorder="1">
      <alignment vertical="center"/>
    </xf>
    <xf numFmtId="186" fontId="4" fillId="0" borderId="0" xfId="1" applyNumberFormat="1" applyFont="1" applyBorder="1">
      <alignment vertical="center"/>
    </xf>
    <xf numFmtId="186" fontId="4" fillId="0" borderId="5" xfId="1" applyNumberFormat="1" applyFont="1" applyBorder="1">
      <alignment vertical="center"/>
    </xf>
    <xf numFmtId="186" fontId="4" fillId="0" borderId="6" xfId="0" applyNumberFormat="1" applyFont="1" applyBorder="1">
      <alignment vertical="center"/>
    </xf>
    <xf numFmtId="186" fontId="6" fillId="3" borderId="2" xfId="1" applyNumberFormat="1" applyFont="1" applyFill="1" applyBorder="1">
      <alignment vertical="center"/>
    </xf>
    <xf numFmtId="186" fontId="4" fillId="0" borderId="4" xfId="0" applyNumberFormat="1" applyFont="1" applyBorder="1">
      <alignment vertical="center"/>
    </xf>
    <xf numFmtId="186" fontId="4" fillId="0" borderId="10" xfId="0" applyNumberFormat="1" applyFont="1" applyBorder="1">
      <alignment vertical="center"/>
    </xf>
    <xf numFmtId="186" fontId="4" fillId="0" borderId="5" xfId="0" applyNumberFormat="1" applyFont="1" applyBorder="1">
      <alignment vertical="center"/>
    </xf>
    <xf numFmtId="186" fontId="4" fillId="0" borderId="7" xfId="0" applyNumberFormat="1" applyFont="1" applyBorder="1">
      <alignment vertical="center"/>
    </xf>
    <xf numFmtId="186" fontId="4" fillId="2" borderId="0" xfId="0" applyNumberFormat="1" applyFont="1" applyFill="1">
      <alignment vertical="center"/>
    </xf>
    <xf numFmtId="186" fontId="4" fillId="0" borderId="2" xfId="1" applyNumberFormat="1" applyFont="1" applyBorder="1">
      <alignment vertical="center"/>
    </xf>
    <xf numFmtId="186" fontId="4" fillId="0" borderId="0" xfId="0" applyNumberFormat="1" applyFont="1" applyAlignment="1">
      <alignment horizontal="center" vertical="center"/>
    </xf>
    <xf numFmtId="176" fontId="6" fillId="3" borderId="2" xfId="1" applyNumberFormat="1" applyFont="1" applyFill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/>
              <a:t>割引回収期間法 </a:t>
            </a:r>
            <a:r>
              <a:rPr lang="en-US" altLang="ja-JP" sz="1400" b="1"/>
              <a:t>- </a:t>
            </a:r>
            <a:r>
              <a:rPr lang="ja-JP" altLang="en-US" sz="1400" b="1"/>
              <a:t>定期定額回収</a:t>
            </a:r>
            <a:endParaRPr lang="en-US" altLang="ja-JP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31885964912282"/>
          <c:y val="0.10052264957264956"/>
          <c:w val="0.87925716374269014"/>
          <c:h val="0.76555347222222236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prstDash val="sysDot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71-4E3F-8155-17D3F7ACD458}"/>
              </c:ext>
            </c:extLst>
          </c:dPt>
          <c:dLbls>
            <c:dLbl>
              <c:idx val="0"/>
              <c:layout>
                <c:manualLayout>
                  <c:x val="-2.8094907608224168E-3"/>
                  <c:y val="3.8217592592592595E-2"/>
                </c:manualLayout>
              </c:layout>
              <c:tx>
                <c:rich>
                  <a:bodyPr/>
                  <a:lstStyle/>
                  <a:p>
                    <a:fld id="{F3FFD1D3-BF0C-4EC1-81EE-BC8377881664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DF000365-00A6-437E-8CD2-2547EFB424C9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B71-4E3F-8155-17D3F7ACD458}"/>
                </c:ext>
              </c:extLst>
            </c:dLbl>
            <c:dLbl>
              <c:idx val="1"/>
              <c:layout>
                <c:manualLayout>
                  <c:x val="-0.16156357537376015"/>
                  <c:y val="-3.2337962962962964E-2"/>
                </c:manualLayout>
              </c:layout>
              <c:tx>
                <c:rich>
                  <a:bodyPr/>
                  <a:lstStyle/>
                  <a:p>
                    <a:fld id="{FFBC63F2-2DC2-436E-AF75-532115FDA49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B71-4E3F-8155-17D3F7ACD458}"/>
                </c:ext>
              </c:extLst>
            </c:dLbl>
            <c:dLbl>
              <c:idx val="2"/>
              <c:layout>
                <c:manualLayout>
                  <c:x val="-1.7797489951129234E-2"/>
                  <c:y val="-8.2314814814814827E-2"/>
                </c:manualLayout>
              </c:layout>
              <c:tx>
                <c:rich>
                  <a:bodyPr/>
                  <a:lstStyle/>
                  <a:p>
                    <a:fld id="{ECBEAB24-AEFE-4218-AFEB-A5E06CC3C70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B71-4E3F-8155-17D3F7ACD45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C8C57EB-C26A-4A2B-A9C3-990193A37A85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16EA8530-29AE-4A6B-881C-4CD747EA3D64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B71-4E3F-8155-17D3F7ACD45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A41F31C-6778-41E6-BF7B-B2B667184216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613ECDCF-9F81-4EC2-8DE8-0B2E37A1BD26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B71-4E3F-8155-17D3F7ACD45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691B7DA-95E7-4E6B-B194-A499C857F446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9950DDF8-44DC-472B-8BA8-DA649F26BD9F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B71-4E3F-8155-17D3F7ACD45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FB18682-3146-4D9D-A44B-A246B8FCED95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AAFFDD22-31F2-4E6B-ABFD-148C211384D6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B71-4E3F-8155-17D3F7ACD45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D7043C8-3711-46E3-B803-C42C69B87C18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D05D9479-30D5-4C81-A519-9D95E1E805F4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B71-4E3F-8155-17D3F7ACD45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6436060-F04E-43EE-833B-4DB6D84A24E8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169C7B77-6763-4557-8AFB-58ACFD953886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B71-4E3F-8155-17D3F7ACD45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9D33B1F-3B41-4689-A245-144E0F08B630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665A9483-B358-49E0-A978-408F60D66AB4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B71-4E3F-8155-17D3F7ACD458}"/>
                </c:ext>
              </c:extLst>
            </c:dLbl>
            <c:dLbl>
              <c:idx val="10"/>
              <c:layout>
                <c:manualLayout>
                  <c:x val="-0.12456334403285042"/>
                  <c:y val="-3.2337962962962964E-2"/>
                </c:manualLayout>
              </c:layout>
              <c:tx>
                <c:rich>
                  <a:bodyPr/>
                  <a:lstStyle/>
                  <a:p>
                    <a:fld id="{2F426DE1-2A58-4965-9D12-75F586061D06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8B3C214F-12C4-4D5E-ADE4-CF36AD6AAB5A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B71-4E3F-8155-17D3F7ACD45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71-4E3F-8155-17D3F7ACD4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'割引回収期間法-定額回収'!$C$49:$C$60</c:f>
              <c:numCache>
                <c:formatCode>#,##0_ </c:formatCode>
                <c:ptCount val="12"/>
                <c:pt idx="0">
                  <c:v>0</c:v>
                </c:pt>
                <c:pt idx="1">
                  <c:v>9.9029332347366026</c:v>
                </c:pt>
                <c:pt idx="2">
                  <c:v>9.9166666666666661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xVal>
          <c:yVal>
            <c:numRef>
              <c:f>'割引回収期間法-定額回収'!$D$49:$D$60</c:f>
              <c:numCache>
                <c:formatCode>#,##0_ </c:formatCode>
                <c:ptCount val="12"/>
                <c:pt idx="0">
                  <c:v>-100000</c:v>
                </c:pt>
                <c:pt idx="1">
                  <c:v>0</c:v>
                </c:pt>
                <c:pt idx="2">
                  <c:v>92.433324916521087</c:v>
                </c:pt>
                <c:pt idx="3">
                  <c:v>-6296.6813371485623</c:v>
                </c:pt>
                <c:pt idx="4">
                  <c:v>-13800.415844120464</c:v>
                </c:pt>
                <c:pt idx="5">
                  <c:v>-21904.449111650087</c:v>
                </c:pt>
                <c:pt idx="6">
                  <c:v>-30656.805040582112</c:v>
                </c:pt>
                <c:pt idx="7">
                  <c:v>-40109.349443828694</c:v>
                </c:pt>
                <c:pt idx="8">
                  <c:v>-50318.097399334991</c:v>
                </c:pt>
                <c:pt idx="9">
                  <c:v>-61343.545191281795</c:v>
                </c:pt>
                <c:pt idx="10">
                  <c:v>-73251.028806584349</c:v>
                </c:pt>
                <c:pt idx="11">
                  <c:v>-100000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'割引回収期間法-定額回収'!$B$49:$B$60</c15:f>
                <c15:dlblRangeCache>
                  <c:ptCount val="12"/>
                  <c:pt idx="0">
                    <c:v>初期投資額</c:v>
                  </c:pt>
                  <c:pt idx="1">
                    <c:v>9.9年（期間）</c:v>
                  </c:pt>
                  <c:pt idx="2">
                    <c:v>9年11か月（プラ転月）</c:v>
                  </c:pt>
                  <c:pt idx="3">
                    <c:v>9年目</c:v>
                  </c:pt>
                  <c:pt idx="4">
                    <c:v>8年目</c:v>
                  </c:pt>
                  <c:pt idx="5">
                    <c:v>7年目</c:v>
                  </c:pt>
                  <c:pt idx="6">
                    <c:v>6年目</c:v>
                  </c:pt>
                  <c:pt idx="7">
                    <c:v>5年目</c:v>
                  </c:pt>
                  <c:pt idx="8">
                    <c:v>4年目</c:v>
                  </c:pt>
                  <c:pt idx="9">
                    <c:v>3年目</c:v>
                  </c:pt>
                  <c:pt idx="10">
                    <c:v>2年目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3B71-4E3F-8155-17D3F7ACD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619327"/>
        <c:axId val="965094975"/>
      </c:scatterChart>
      <c:valAx>
        <c:axId val="93561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2707456140350875"/>
              <c:y val="0.92623657407407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65094975"/>
        <c:crosses val="autoZero"/>
        <c:crossBetween val="midCat"/>
      </c:valAx>
      <c:valAx>
        <c:axId val="96509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8567251461988305E-2"/>
              <c:y val="3.29630555555555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619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22</xdr:row>
      <xdr:rowOff>80963</xdr:rowOff>
    </xdr:from>
    <xdr:to>
      <xdr:col>10</xdr:col>
      <xdr:colOff>324899</xdr:colOff>
      <xdr:row>45</xdr:row>
      <xdr:rowOff>19463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5C114C-53DA-4FD1-A069-33643C36E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6CCE-D3DA-4E32-A276-360CBB348D97}">
  <dimension ref="A1:L61"/>
  <sheetViews>
    <sheetView tabSelected="1" zoomScaleNormal="100" workbookViewId="0"/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28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0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1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2</v>
      </c>
      <c r="C6" s="1"/>
      <c r="D6" s="1"/>
      <c r="E6" s="1"/>
      <c r="F6" s="1"/>
      <c r="G6" s="1"/>
      <c r="H6" s="1"/>
      <c r="I6" s="1"/>
      <c r="J6" s="1"/>
      <c r="K6" s="4"/>
    </row>
    <row r="7" spans="2:11" ht="15" customHeight="1" x14ac:dyDescent="0.7"/>
    <row r="8" spans="2:11" ht="15.4" thickBot="1" x14ac:dyDescent="0.75">
      <c r="B8" s="8" t="s">
        <v>13</v>
      </c>
      <c r="C8" s="8"/>
    </row>
    <row r="9" spans="2:11" ht="15.4" thickBot="1" x14ac:dyDescent="0.75">
      <c r="B9" s="7" t="s">
        <v>8</v>
      </c>
      <c r="C9" s="16" t="s">
        <v>9</v>
      </c>
      <c r="D9" s="17">
        <v>-100000</v>
      </c>
      <c r="E9" s="11" t="s">
        <v>11</v>
      </c>
      <c r="F9" s="11"/>
    </row>
    <row r="10" spans="2:11" ht="15.4" thickBot="1" x14ac:dyDescent="0.75">
      <c r="B10" s="6" t="s">
        <v>10</v>
      </c>
      <c r="C10" s="18" t="s">
        <v>9</v>
      </c>
      <c r="D10" s="17">
        <v>15000</v>
      </c>
      <c r="E10" s="11" t="s">
        <v>12</v>
      </c>
      <c r="F10" s="11"/>
    </row>
    <row r="11" spans="2:11" ht="15" customHeight="1" thickBot="1" x14ac:dyDescent="0.75">
      <c r="B11" s="8" t="s">
        <v>29</v>
      </c>
      <c r="C11" s="19" t="s">
        <v>4</v>
      </c>
      <c r="D11" s="25">
        <v>8</v>
      </c>
      <c r="E11" s="11" t="s">
        <v>30</v>
      </c>
      <c r="F11" s="11"/>
    </row>
    <row r="12" spans="2:11" ht="15" customHeight="1" x14ac:dyDescent="0.7">
      <c r="C12" s="11"/>
      <c r="D12" s="11"/>
      <c r="E12" s="11"/>
      <c r="F12" s="11"/>
    </row>
    <row r="13" spans="2:11" ht="15.4" thickBot="1" x14ac:dyDescent="0.75">
      <c r="B13" s="8" t="s">
        <v>14</v>
      </c>
      <c r="C13" s="20"/>
      <c r="D13" s="11"/>
      <c r="E13" s="11"/>
      <c r="F13" s="11"/>
    </row>
    <row r="14" spans="2:11" ht="15.4" thickBot="1" x14ac:dyDescent="0.75">
      <c r="B14" s="6" t="s">
        <v>15</v>
      </c>
      <c r="C14" s="18" t="s">
        <v>9</v>
      </c>
      <c r="D14" s="17">
        <v>0</v>
      </c>
      <c r="E14" s="11" t="s">
        <v>16</v>
      </c>
      <c r="F14" s="11"/>
    </row>
    <row r="15" spans="2:11" ht="15.4" thickBot="1" x14ac:dyDescent="0.75">
      <c r="B15" s="9" t="s">
        <v>17</v>
      </c>
      <c r="C15" s="21" t="s">
        <v>18</v>
      </c>
      <c r="D15" s="17">
        <v>0</v>
      </c>
      <c r="E15" s="12" t="s">
        <v>19</v>
      </c>
      <c r="F15" s="11"/>
    </row>
    <row r="16" spans="2:11" ht="15" customHeight="1" x14ac:dyDescent="0.7">
      <c r="C16" s="11"/>
      <c r="D16" s="11"/>
      <c r="E16" s="11"/>
      <c r="F16" s="11"/>
    </row>
    <row r="17" spans="2:11" x14ac:dyDescent="0.7">
      <c r="B17" s="5" t="s">
        <v>27</v>
      </c>
      <c r="C17" s="22"/>
      <c r="D17" s="22"/>
      <c r="E17" s="22"/>
      <c r="F17" s="22"/>
      <c r="G17" s="4"/>
      <c r="H17" s="4"/>
      <c r="I17" s="4"/>
      <c r="J17" s="4"/>
      <c r="K17" s="4"/>
    </row>
    <row r="18" spans="2:11" ht="15.4" thickBot="1" x14ac:dyDescent="0.75">
      <c r="C18" s="11"/>
      <c r="D18" s="11"/>
      <c r="E18" s="11"/>
      <c r="F18" s="11"/>
    </row>
    <row r="19" spans="2:11" ht="15.4" thickBot="1" x14ac:dyDescent="0.75">
      <c r="C19" s="23">
        <f>NPER(D11/100,D10,D9,D14,D15)</f>
        <v>9.9029332347366026</v>
      </c>
      <c r="D19" s="11" t="s">
        <v>20</v>
      </c>
      <c r="E19" s="24" t="s">
        <v>21</v>
      </c>
      <c r="F19" s="23">
        <f>ROUNDDOWN(C19,0)</f>
        <v>9</v>
      </c>
      <c r="G19" s="2" t="s">
        <v>22</v>
      </c>
    </row>
    <row r="20" spans="2:11" ht="15.4" thickBot="1" x14ac:dyDescent="0.75">
      <c r="C20" s="11"/>
      <c r="D20" s="11"/>
      <c r="E20" s="11"/>
      <c r="F20" s="23">
        <f>ROUNDUP(MOD(C19,1)*12,0)</f>
        <v>11</v>
      </c>
      <c r="G20" s="2" t="s">
        <v>23</v>
      </c>
    </row>
    <row r="21" spans="2:11" ht="15" customHeight="1" x14ac:dyDescent="0.7"/>
    <row r="22" spans="2:11" x14ac:dyDescent="0.7">
      <c r="B22" s="5" t="s">
        <v>5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5" customHeight="1" x14ac:dyDescent="0.7"/>
    <row r="24" spans="2:11" ht="15" customHeight="1" x14ac:dyDescent="0.7"/>
    <row r="25" spans="2:11" ht="15" customHeight="1" x14ac:dyDescent="0.7"/>
    <row r="26" spans="2:11" ht="15" customHeight="1" x14ac:dyDescent="0.7"/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spans="2:4" ht="15" customHeight="1" x14ac:dyDescent="0.7"/>
    <row r="34" spans="2:4" ht="15" customHeight="1" x14ac:dyDescent="0.7"/>
    <row r="35" spans="2:4" ht="15" customHeight="1" x14ac:dyDescent="0.7"/>
    <row r="36" spans="2:4" ht="15" customHeight="1" x14ac:dyDescent="0.7"/>
    <row r="37" spans="2:4" ht="15" customHeight="1" x14ac:dyDescent="0.7"/>
    <row r="38" spans="2:4" ht="15" customHeight="1" x14ac:dyDescent="0.7"/>
    <row r="39" spans="2:4" ht="15" customHeight="1" x14ac:dyDescent="0.7"/>
    <row r="40" spans="2:4" ht="15" customHeight="1" x14ac:dyDescent="0.7"/>
    <row r="41" spans="2:4" ht="15" customHeight="1" x14ac:dyDescent="0.7"/>
    <row r="42" spans="2:4" ht="15" customHeight="1" x14ac:dyDescent="0.7"/>
    <row r="43" spans="2:4" ht="15" customHeight="1" x14ac:dyDescent="0.7"/>
    <row r="44" spans="2:4" ht="15" customHeight="1" x14ac:dyDescent="0.7"/>
    <row r="45" spans="2:4" ht="15" customHeight="1" x14ac:dyDescent="0.7"/>
    <row r="46" spans="2:4" ht="15" customHeight="1" x14ac:dyDescent="0.7"/>
    <row r="47" spans="2:4" x14ac:dyDescent="0.7">
      <c r="B47" s="8" t="s">
        <v>6</v>
      </c>
      <c r="C47" s="8"/>
      <c r="D47" s="8"/>
    </row>
    <row r="48" spans="2:4" x14ac:dyDescent="0.7">
      <c r="B48" s="10" t="s">
        <v>24</v>
      </c>
      <c r="C48" s="10" t="s">
        <v>25</v>
      </c>
      <c r="D48" s="10" t="s">
        <v>26</v>
      </c>
    </row>
    <row r="49" spans="2:4" x14ac:dyDescent="0.7">
      <c r="B49" s="2" t="s">
        <v>7</v>
      </c>
      <c r="C49" s="11">
        <v>0</v>
      </c>
      <c r="D49" s="12">
        <f>D9</f>
        <v>-100000</v>
      </c>
    </row>
    <row r="50" spans="2:4" x14ac:dyDescent="0.7">
      <c r="B50" s="6" t="str">
        <f>_xlfn.CONCAT(ROUND(C19,2),D19)</f>
        <v>9.9年（期間）</v>
      </c>
      <c r="C50" s="13">
        <f>C19</f>
        <v>9.9029332347366026</v>
      </c>
      <c r="D50" s="12">
        <f>D$60+PV($D$11/100,C50,-$D$10,$D$14,$D$15)</f>
        <v>0</v>
      </c>
    </row>
    <row r="51" spans="2:4" x14ac:dyDescent="0.7">
      <c r="B51" s="2" t="str">
        <f>_xlfn.CONCAT(F19,G19,F20,G20,"（プラ転月）")</f>
        <v>9年11か月（プラ転月）</v>
      </c>
      <c r="C51" s="14">
        <f>F19+F20/12</f>
        <v>9.9166666666666661</v>
      </c>
      <c r="D51" s="12">
        <f t="shared" ref="D51:D59" si="0">D$60+PV($D$11/100,C51,-$D$10,$D$14,$D$15)</f>
        <v>92.433324916521087</v>
      </c>
    </row>
    <row r="52" spans="2:4" x14ac:dyDescent="0.7">
      <c r="B52" s="2" t="str">
        <f t="shared" ref="B52:B58" si="1">_xlfn.CONCAT(C52,"年目")</f>
        <v>9年目</v>
      </c>
      <c r="C52" s="14">
        <f>ROUNDDOWN(C51,0)</f>
        <v>9</v>
      </c>
      <c r="D52" s="12">
        <f t="shared" si="0"/>
        <v>-6296.6813371485623</v>
      </c>
    </row>
    <row r="53" spans="2:4" ht="15" customHeight="1" x14ac:dyDescent="0.7">
      <c r="B53" s="2" t="str">
        <f t="shared" si="1"/>
        <v>8年目</v>
      </c>
      <c r="C53" s="12">
        <f>ROUNDUP((C52+C54)/2,0)</f>
        <v>8</v>
      </c>
      <c r="D53" s="12">
        <f t="shared" si="0"/>
        <v>-13800.415844120464</v>
      </c>
    </row>
    <row r="54" spans="2:4" ht="15" customHeight="1" x14ac:dyDescent="0.7">
      <c r="B54" s="2" t="str">
        <f t="shared" si="1"/>
        <v>7年目</v>
      </c>
      <c r="C54" s="12">
        <f>ROUNDUP((C52+C56)/2,0)</f>
        <v>7</v>
      </c>
      <c r="D54" s="12">
        <f t="shared" si="0"/>
        <v>-21904.449111650087</v>
      </c>
    </row>
    <row r="55" spans="2:4" ht="15" customHeight="1" x14ac:dyDescent="0.7">
      <c r="B55" s="2" t="str">
        <f t="shared" si="1"/>
        <v>6年目</v>
      </c>
      <c r="C55" s="12">
        <f>ROUNDUP((C54+C56)/2,0)</f>
        <v>6</v>
      </c>
      <c r="D55" s="12">
        <f t="shared" si="0"/>
        <v>-30656.805040582112</v>
      </c>
    </row>
    <row r="56" spans="2:4" ht="15" customHeight="1" x14ac:dyDescent="0.7">
      <c r="B56" s="2" t="str">
        <f t="shared" si="1"/>
        <v>5年目</v>
      </c>
      <c r="C56" s="12">
        <f>ROUNDUP((C52+C60)/2,0)</f>
        <v>5</v>
      </c>
      <c r="D56" s="12">
        <f t="shared" si="0"/>
        <v>-40109.349443828694</v>
      </c>
    </row>
    <row r="57" spans="2:4" ht="15" customHeight="1" x14ac:dyDescent="0.7">
      <c r="B57" s="2" t="str">
        <f t="shared" si="1"/>
        <v>4年目</v>
      </c>
      <c r="C57" s="12">
        <f>ROUNDUP((C56+C58)/2,0)</f>
        <v>4</v>
      </c>
      <c r="D57" s="12">
        <f t="shared" si="0"/>
        <v>-50318.097399334991</v>
      </c>
    </row>
    <row r="58" spans="2:4" ht="15" customHeight="1" x14ac:dyDescent="0.7">
      <c r="B58" s="2" t="str">
        <f t="shared" si="1"/>
        <v>3年目</v>
      </c>
      <c r="C58" s="12">
        <f>ROUNDUP((C56+C60)/2,0)</f>
        <v>3</v>
      </c>
      <c r="D58" s="12">
        <f t="shared" si="0"/>
        <v>-61343.545191281795</v>
      </c>
    </row>
    <row r="59" spans="2:4" ht="15" customHeight="1" x14ac:dyDescent="0.7">
      <c r="B59" s="2" t="str">
        <f>_xlfn.CONCAT(C59,"年目")</f>
        <v>2年目</v>
      </c>
      <c r="C59" s="12">
        <f>ROUNDUP((C58+C60)/2,0)</f>
        <v>2</v>
      </c>
      <c r="D59" s="12">
        <f t="shared" si="0"/>
        <v>-73251.028806584349</v>
      </c>
    </row>
    <row r="60" spans="2:4" ht="15" customHeight="1" x14ac:dyDescent="0.7">
      <c r="B60" s="8"/>
      <c r="C60" s="15">
        <f>C49</f>
        <v>0</v>
      </c>
      <c r="D60" s="15">
        <f>D49</f>
        <v>-100000</v>
      </c>
    </row>
    <row r="61" spans="2:4" ht="15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C54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割引回収期間法-定額回収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2021-08-27T04:00:50Z</dcterms:modified>
</cp:coreProperties>
</file>