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2" documentId="8_{F4A59804-44D6-40EC-B412-85B58EEC34D1}" xr6:coauthVersionLast="47" xr6:coauthVersionMax="47" xr10:uidLastSave="{2B6989F6-6603-4017-B3DC-E428DC90A574}"/>
  <bookViews>
    <workbookView xWindow="-98" yWindow="-98" windowWidth="20715" windowHeight="13276" tabRatio="877" xr2:uid="{00000000-000D-0000-FFFF-FFFF00000000}"/>
  </bookViews>
  <sheets>
    <sheet name="CVP値下げ意思決定" sheetId="101" r:id="rId1"/>
  </sheets>
  <definedNames>
    <definedName name="_xlchart.v1.0" hidden="1">CVP値下げ意思決定!$C$43:$G$43</definedName>
    <definedName name="_xlchart.v1.1" hidden="1">CVP値下げ意思決定!$C$44:$G$44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6" i="101" l="1"/>
  <c r="E118" i="101"/>
  <c r="E110" i="101"/>
  <c r="E105" i="101"/>
  <c r="C124" i="101" l="1"/>
  <c r="E109" i="101"/>
  <c r="D127" i="101"/>
  <c r="E127" i="101" s="1"/>
  <c r="E128" i="101" s="1"/>
  <c r="D107" i="101"/>
  <c r="D116" i="101"/>
  <c r="D125" i="101" s="1"/>
  <c r="E126" i="101"/>
  <c r="E122" i="101"/>
  <c r="E119" i="101"/>
  <c r="E120" i="101" s="1"/>
  <c r="B116" i="101"/>
  <c r="D115" i="101"/>
  <c r="E113" i="101"/>
  <c r="D112" i="101"/>
  <c r="E106" i="101"/>
  <c r="E107" i="101" s="1"/>
  <c r="D105" i="101"/>
  <c r="H80" i="101"/>
  <c r="H79" i="101"/>
  <c r="F79" i="101"/>
  <c r="D79" i="101"/>
  <c r="B48" i="101"/>
  <c r="F17" i="101"/>
  <c r="F44" i="101" s="1"/>
  <c r="E15" i="101"/>
  <c r="D15" i="101"/>
  <c r="E14" i="101"/>
  <c r="D14" i="101"/>
  <c r="D78" i="101" s="1"/>
  <c r="F13" i="101"/>
  <c r="E12" i="101"/>
  <c r="D12" i="101"/>
  <c r="F11" i="101"/>
  <c r="F10" i="101"/>
  <c r="C110" i="101" l="1"/>
  <c r="F14" i="101"/>
  <c r="E44" i="101" s="1"/>
  <c r="F15" i="101"/>
  <c r="D51" i="101"/>
  <c r="D104" i="101" s="1"/>
  <c r="F12" i="101"/>
  <c r="D44" i="101" s="1"/>
  <c r="D52" i="101"/>
  <c r="E123" i="101" s="1"/>
  <c r="D109" i="101"/>
  <c r="C77" i="101"/>
  <c r="E77" i="101"/>
  <c r="D118" i="101"/>
  <c r="I11" i="101"/>
  <c r="D113" i="101"/>
  <c r="D114" i="101" s="1"/>
  <c r="E114" i="101" s="1"/>
  <c r="E115" i="101" s="1"/>
  <c r="I10" i="101"/>
  <c r="J11" i="101"/>
  <c r="J10" i="101"/>
  <c r="D16" i="101"/>
  <c r="D18" i="101" s="1"/>
  <c r="E16" i="101"/>
  <c r="F78" i="101"/>
  <c r="D120" i="101"/>
  <c r="D55" i="101"/>
  <c r="D128" i="101"/>
  <c r="D122" i="101" l="1"/>
  <c r="D123" i="101" s="1"/>
  <c r="D124" i="101" s="1"/>
  <c r="E124" i="101" s="1"/>
  <c r="E125" i="101" s="1"/>
  <c r="G77" i="101"/>
  <c r="C123" i="101"/>
  <c r="D56" i="101"/>
  <c r="H78" i="101"/>
  <c r="E18" i="101"/>
  <c r="F16" i="101"/>
  <c r="D111" i="101"/>
  <c r="E111" i="101" s="1"/>
  <c r="E112" i="101" s="1"/>
  <c r="D110" i="101"/>
  <c r="C111" i="101"/>
  <c r="D80" i="101"/>
  <c r="C44" i="101"/>
  <c r="G44" i="101" s="1"/>
  <c r="E104" i="101"/>
  <c r="E108" i="101" s="1"/>
  <c r="D117" i="101"/>
  <c r="D106" i="101"/>
  <c r="D108" i="101"/>
  <c r="D121" i="101" l="1"/>
  <c r="E117" i="101"/>
  <c r="E121" i="101" s="1"/>
  <c r="D119" i="101"/>
  <c r="F80" i="101"/>
  <c r="G51" i="101"/>
  <c r="G55" i="101" s="1"/>
  <c r="F18" i="101"/>
</calcChain>
</file>

<file path=xl/sharedStrings.xml><?xml version="1.0" encoding="utf-8"?>
<sst xmlns="http://schemas.openxmlformats.org/spreadsheetml/2006/main" count="74" uniqueCount="49">
  <si>
    <t>百万円</t>
    <rPh sb="0" eb="3">
      <t>ヒャクマンエン</t>
    </rPh>
    <phoneticPr fontId="2"/>
  </si>
  <si>
    <t>入力</t>
    <rPh sb="0" eb="2">
      <t>ニュウリョク</t>
    </rPh>
    <phoneticPr fontId="2"/>
  </si>
  <si>
    <t>売上高</t>
    <rPh sb="0" eb="3">
      <t>ウリアゲダカ</t>
    </rPh>
    <phoneticPr fontId="2"/>
  </si>
  <si>
    <t>CVP分析</t>
    <rPh sb="3" eb="5">
      <t>ブンセキ</t>
    </rPh>
    <phoneticPr fontId="2"/>
  </si>
  <si>
    <t>変動費</t>
    <rPh sb="0" eb="3">
      <t>ヘンドウヒ</t>
    </rPh>
    <phoneticPr fontId="2"/>
  </si>
  <si>
    <t>貢献利益</t>
    <rPh sb="0" eb="4">
      <t>コウケンリエキ</t>
    </rPh>
    <phoneticPr fontId="2"/>
  </si>
  <si>
    <t>費用/利益</t>
    <rPh sb="0" eb="2">
      <t>ヒヨウ</t>
    </rPh>
    <rPh sb="3" eb="5">
      <t>リエキ</t>
    </rPh>
    <phoneticPr fontId="2"/>
  </si>
  <si>
    <t>サンプル_単純例</t>
    <rPh sb="5" eb="7">
      <t>タンジュン</t>
    </rPh>
    <rPh sb="7" eb="8">
      <t>レイ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</si>
  <si>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</si>
  <si>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</si>
  <si>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</si>
  <si>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固定費</t>
    <rPh sb="0" eb="3">
      <t>コテイヒ</t>
    </rPh>
    <phoneticPr fontId="2"/>
  </si>
  <si>
    <t>損益分岐点売上高</t>
    <rPh sb="0" eb="8">
      <t>ソンエキブンキテンウリアゲダカ</t>
    </rPh>
    <phoneticPr fontId="2"/>
  </si>
  <si>
    <t>損益分岐点販売数量</t>
    <rPh sb="0" eb="2">
      <t>ソンエキ</t>
    </rPh>
    <rPh sb="2" eb="5">
      <t>ブンキテン</t>
    </rPh>
    <rPh sb="5" eb="7">
      <t>ハンバイ</t>
    </rPh>
    <rPh sb="7" eb="9">
      <t>スウリョウ</t>
    </rPh>
    <phoneticPr fontId="2"/>
  </si>
  <si>
    <t>販売数量</t>
    <rPh sb="0" eb="4">
      <t>ハンバイスウリョウ</t>
    </rPh>
    <phoneticPr fontId="2"/>
  </si>
  <si>
    <t>個</t>
    <rPh sb="0" eb="1">
      <t>コ</t>
    </rPh>
    <phoneticPr fontId="2"/>
  </si>
  <si>
    <t>売上高</t>
    <rPh sb="0" eb="2">
      <t>ウリアゲ</t>
    </rPh>
    <rPh sb="2" eb="3">
      <t>ダカ</t>
    </rPh>
    <phoneticPr fontId="2"/>
  </si>
  <si>
    <t>●CVP表</t>
    <rPh sb="4" eb="5">
      <t>ヒョウ</t>
    </rPh>
    <phoneticPr fontId="2"/>
  </si>
  <si>
    <t>現在</t>
    <rPh sb="0" eb="2">
      <t>ゲンザイ</t>
    </rPh>
    <phoneticPr fontId="2"/>
  </si>
  <si>
    <t>固定費</t>
  </si>
  <si>
    <t>●グラフ表示の見栄え調整</t>
    <rPh sb="4" eb="6">
      <t>ヒョウジ</t>
    </rPh>
    <rPh sb="7" eb="9">
      <t>ミバ</t>
    </rPh>
    <rPh sb="10" eb="12">
      <t>チョウセイ</t>
    </rPh>
    <phoneticPr fontId="2"/>
  </si>
  <si>
    <t>施策後</t>
    <rPh sb="0" eb="3">
      <t>シサクゴ</t>
    </rPh>
    <phoneticPr fontId="2"/>
  </si>
  <si>
    <t>ラベル</t>
  </si>
  <si>
    <t>X軸</t>
  </si>
  <si>
    <t>Y軸</t>
  </si>
  <si>
    <t>損益分岐点売上高</t>
  </si>
  <si>
    <t>現在売上高</t>
    <rPh sb="0" eb="2">
      <t>ゲンザイ</t>
    </rPh>
    <phoneticPr fontId="2"/>
  </si>
  <si>
    <t>施策後損益分岐点売上高</t>
    <rPh sb="0" eb="3">
      <t>シサクゴ</t>
    </rPh>
    <phoneticPr fontId="2"/>
  </si>
  <si>
    <t>施策後固定費</t>
    <rPh sb="0" eb="3">
      <t>シサクゴ</t>
    </rPh>
    <phoneticPr fontId="2"/>
  </si>
  <si>
    <t>売上線の延長割合</t>
    <rPh sb="0" eb="2">
      <t>ウリアゲ</t>
    </rPh>
    <rPh sb="2" eb="3">
      <t>セン</t>
    </rPh>
    <rPh sb="4" eb="8">
      <t>エンチョウワリアイ</t>
    </rPh>
    <phoneticPr fontId="2"/>
  </si>
  <si>
    <t>利益</t>
    <rPh sb="0" eb="2">
      <t>リエキ</t>
    </rPh>
    <phoneticPr fontId="2"/>
  </si>
  <si>
    <t>現在利益</t>
    <rPh sb="0" eb="4">
      <t>ゲンザイリエキ</t>
    </rPh>
    <phoneticPr fontId="2"/>
  </si>
  <si>
    <t>新提案利益</t>
    <rPh sb="0" eb="5">
      <t>シンテイアンリエキ</t>
    </rPh>
    <phoneticPr fontId="2"/>
  </si>
  <si>
    <t>←損益分岐点を知りたいときは「0」を設定</t>
    <rPh sb="1" eb="6">
      <t>ソンエキブンキテン</t>
    </rPh>
    <rPh sb="7" eb="8">
      <t>シ</t>
    </rPh>
    <rPh sb="18" eb="20">
      <t>セッテイ</t>
    </rPh>
    <phoneticPr fontId="2"/>
  </si>
  <si>
    <t>売上高 アト</t>
    <rPh sb="0" eb="3">
      <t>ウリアゲダカ</t>
    </rPh>
    <phoneticPr fontId="2"/>
  </si>
  <si>
    <t>販売数量アト</t>
    <rPh sb="0" eb="4">
      <t>ハンバイスウリョウ</t>
    </rPh>
    <phoneticPr fontId="2"/>
  </si>
  <si>
    <t>●目標利益達成最低必要ライン</t>
    <rPh sb="1" eb="3">
      <t>モクヒョウ</t>
    </rPh>
    <rPh sb="3" eb="5">
      <t>リエキ</t>
    </rPh>
    <rPh sb="5" eb="7">
      <t>タッセイ</t>
    </rPh>
    <rPh sb="7" eb="9">
      <t>サイテイ</t>
    </rPh>
    <rPh sb="9" eb="11">
      <t>ヒツヨウ</t>
    </rPh>
    <phoneticPr fontId="2"/>
  </si>
  <si>
    <t>●採算ライン過不足</t>
    <rPh sb="1" eb="3">
      <t>サイサン</t>
    </rPh>
    <rPh sb="6" eb="9">
      <t>カブソク</t>
    </rPh>
    <phoneticPr fontId="2"/>
  </si>
  <si>
    <t>●予想実現利益</t>
    <rPh sb="1" eb="7">
      <t>ヨソウジツゲンリエキ</t>
    </rPh>
    <phoneticPr fontId="2"/>
  </si>
  <si>
    <t>●目標利益との差異</t>
    <rPh sb="1" eb="5">
      <t>モクヒョウリエキ</t>
    </rPh>
    <rPh sb="7" eb="9">
      <t>サイ</t>
    </rPh>
    <phoneticPr fontId="2"/>
  </si>
  <si>
    <t>目標利益達成条件</t>
    <rPh sb="0" eb="2">
      <t>モクヒョウ</t>
    </rPh>
    <rPh sb="2" eb="6">
      <t>リエキタッセイ</t>
    </rPh>
    <rPh sb="6" eb="8">
      <t>ジョウケン</t>
    </rPh>
    <phoneticPr fontId="2"/>
  </si>
  <si>
    <t>目標達成売上高</t>
    <rPh sb="0" eb="4">
      <t>モクヒョウタッセイ</t>
    </rPh>
    <rPh sb="4" eb="6">
      <t>ウリアゲ</t>
    </rPh>
    <phoneticPr fontId="2"/>
  </si>
  <si>
    <t>売上高を伸ばす値下げの意思決定</t>
    <rPh sb="0" eb="2">
      <t>ウリアゲ</t>
    </rPh>
    <rPh sb="2" eb="3">
      <t>ダカ</t>
    </rPh>
    <rPh sb="4" eb="5">
      <t>ノ</t>
    </rPh>
    <rPh sb="7" eb="9">
      <t>ネサ</t>
    </rPh>
    <rPh sb="11" eb="13">
      <t>イシ</t>
    </rPh>
    <rPh sb="13" eb="15">
      <t>ケッテイ</t>
    </rPh>
    <phoneticPr fontId="2"/>
  </si>
  <si>
    <t>新提案</t>
    <rPh sb="0" eb="3">
      <t>シンテイアン</t>
    </rPh>
    <phoneticPr fontId="2"/>
  </si>
  <si>
    <t>増分（差額）</t>
    <rPh sb="0" eb="2">
      <t>マシブン</t>
    </rPh>
    <rPh sb="3" eb="5">
      <t>サガク</t>
    </rPh>
    <phoneticPr fontId="2"/>
  </si>
  <si>
    <t>CVP採算ライン判定</t>
    <rPh sb="3" eb="5">
      <t>サイサン</t>
    </rPh>
    <rPh sb="8" eb="10">
      <t>ハンテイ</t>
    </rPh>
    <phoneticPr fontId="2"/>
  </si>
  <si>
    <t>●目標利益</t>
    <rPh sb="1" eb="5">
      <t>モクヒョウリエキ</t>
    </rPh>
    <phoneticPr fontId="2"/>
  </si>
  <si>
    <t>【グラフ】CVP採算ライン判定</t>
    <phoneticPr fontId="2"/>
  </si>
  <si>
    <t>【グラフ】CVP増分分析</t>
    <rPh sb="8" eb="12">
      <t>マシブンブンセキ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</si>
</sst>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#,##0.000;[Red]\-#,##0.000"/>
  </numFmts>
  <fonts count="8" x14ac:knownFonts="1">
    <font>
      <sz val="11"/>
      <color theme="1"/>
      <name val="Meiryo UI"/>
      <family val="2"/>
      <scheme val="minor"/>
    </font>
    <font>
      <sz val="11"/>
      <color theme="1"/>
      <name val="Meiryo UI"/>
      <family val="2"/>
      <charset val="128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1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Border="1"/>
    <xf numFmtId="0" fontId="0" fillId="2" borderId="0" xfId="0" applyFill="1"/>
    <xf numFmtId="0" fontId="4" fillId="2" borderId="0" xfId="0" applyFont="1" applyFill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8" fontId="0" fillId="0" borderId="3" xfId="0" applyNumberFormat="1" applyBorder="1"/>
    <xf numFmtId="38" fontId="5" fillId="3" borderId="4" xfId="1" applyFont="1" applyFill="1" applyBorder="1" applyAlignment="1"/>
    <xf numFmtId="0" fontId="5" fillId="3" borderId="4" xfId="0" applyFont="1" applyFill="1" applyBorder="1"/>
    <xf numFmtId="38" fontId="0" fillId="0" borderId="0" xfId="0" applyNumberFormat="1" applyBorder="1"/>
    <xf numFmtId="0" fontId="0" fillId="0" borderId="8" xfId="0" applyBorder="1"/>
    <xf numFmtId="38" fontId="0" fillId="0" borderId="8" xfId="0" applyNumberFormat="1" applyBorder="1"/>
    <xf numFmtId="0" fontId="0" fillId="0" borderId="5" xfId="0" applyFill="1" applyBorder="1"/>
    <xf numFmtId="38" fontId="0" fillId="0" borderId="1" xfId="1" applyFont="1" applyBorder="1" applyAlignment="1"/>
    <xf numFmtId="38" fontId="0" fillId="0" borderId="0" xfId="0" applyNumberFormat="1"/>
    <xf numFmtId="176" fontId="5" fillId="3" borderId="4" xfId="1" applyNumberFormat="1" applyFont="1" applyFill="1" applyBorder="1" applyAlignment="1"/>
    <xf numFmtId="38" fontId="6" fillId="0" borderId="11" xfId="1" applyFont="1" applyFill="1" applyBorder="1" applyAlignment="1"/>
    <xf numFmtId="38" fontId="0" fillId="0" borderId="0" xfId="1" applyFont="1" applyAlignment="1"/>
    <xf numFmtId="38" fontId="0" fillId="0" borderId="2" xfId="1" applyFont="1" applyBorder="1" applyAlignment="1"/>
    <xf numFmtId="38" fontId="0" fillId="0" borderId="3" xfId="1" applyFont="1" applyBorder="1" applyAlignment="1"/>
    <xf numFmtId="38" fontId="0" fillId="0" borderId="0" xfId="1" applyFont="1" applyBorder="1" applyAlignment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178" fontId="3" fillId="0" borderId="12" xfId="1" applyNumberFormat="1" applyFont="1" applyBorder="1" applyAlignment="1">
      <alignment horizontal="left" vertical="center"/>
    </xf>
    <xf numFmtId="0" fontId="0" fillId="0" borderId="13" xfId="0" applyBorder="1"/>
    <xf numFmtId="38" fontId="0" fillId="0" borderId="13" xfId="0" applyNumberFormat="1" applyBorder="1"/>
    <xf numFmtId="0" fontId="0" fillId="0" borderId="0" xfId="0" applyFill="1" applyBorder="1"/>
    <xf numFmtId="38" fontId="6" fillId="0" borderId="0" xfId="1" applyFont="1" applyFill="1" applyBorder="1" applyAlignment="1"/>
    <xf numFmtId="38" fontId="0" fillId="0" borderId="11" xfId="0" applyNumberFormat="1" applyBorder="1"/>
    <xf numFmtId="176" fontId="6" fillId="0" borderId="6" xfId="1" applyNumberFormat="1" applyFont="1" applyFill="1" applyBorder="1" applyAlignment="1"/>
    <xf numFmtId="176" fontId="0" fillId="0" borderId="6" xfId="1" applyNumberFormat="1" applyFont="1" applyFill="1" applyBorder="1" applyAlignment="1"/>
    <xf numFmtId="38" fontId="0" fillId="0" borderId="14" xfId="0" applyNumberFormat="1" applyBorder="1"/>
    <xf numFmtId="0" fontId="0" fillId="4" borderId="14" xfId="0" applyFill="1" applyBorder="1"/>
    <xf numFmtId="0" fontId="0" fillId="0" borderId="1" xfId="0" applyNumberFormat="1" applyBorder="1"/>
    <xf numFmtId="0" fontId="0" fillId="0" borderId="15" xfId="0" applyNumberFormat="1" applyFill="1" applyBorder="1"/>
    <xf numFmtId="38" fontId="0" fillId="0" borderId="10" xfId="1" applyFont="1" applyBorder="1" applyAlignment="1"/>
    <xf numFmtId="38" fontId="0" fillId="0" borderId="10" xfId="0" applyNumberFormat="1" applyBorder="1"/>
    <xf numFmtId="0" fontId="6" fillId="0" borderId="9" xfId="0" applyFont="1" applyBorder="1"/>
    <xf numFmtId="0" fontId="7" fillId="0" borderId="9" xfId="0" applyFont="1" applyBorder="1"/>
    <xf numFmtId="0" fontId="7" fillId="0" borderId="0" xfId="0" applyFont="1" applyBorder="1"/>
    <xf numFmtId="38" fontId="7" fillId="0" borderId="8" xfId="0" applyNumberFormat="1" applyFont="1" applyBorder="1"/>
    <xf numFmtId="38" fontId="7" fillId="0" borderId="3" xfId="0" applyNumberFormat="1" applyFont="1" applyBorder="1"/>
    <xf numFmtId="38" fontId="7" fillId="0" borderId="13" xfId="0" applyNumberFormat="1" applyFont="1" applyBorder="1"/>
    <xf numFmtId="38" fontId="7" fillId="0" borderId="0" xfId="0" applyNumberFormat="1" applyFont="1" applyBorder="1"/>
    <xf numFmtId="38" fontId="0" fillId="0" borderId="1" xfId="1" applyFont="1" applyFill="1" applyBorder="1" applyAlignment="1"/>
    <xf numFmtId="38" fontId="0" fillId="0" borderId="2" xfId="1" applyFont="1" applyFill="1" applyBorder="1" applyAlignment="1"/>
    <xf numFmtId="38" fontId="0" fillId="0" borderId="17" xfId="1" applyFont="1" applyFill="1" applyBorder="1" applyAlignment="1"/>
    <xf numFmtId="38" fontId="0" fillId="0" borderId="5" xfId="1" applyFont="1" applyFill="1" applyBorder="1" applyAlignment="1"/>
    <xf numFmtId="176" fontId="0" fillId="0" borderId="7" xfId="1" applyNumberFormat="1" applyFont="1" applyFill="1" applyBorder="1" applyAlignment="1"/>
    <xf numFmtId="38" fontId="0" fillId="0" borderId="0" xfId="1" applyNumberFormat="1" applyFont="1" applyAlignment="1"/>
    <xf numFmtId="38" fontId="0" fillId="0" borderId="13" xfId="1" applyFont="1" applyBorder="1" applyAlignment="1"/>
    <xf numFmtId="38" fontId="0" fillId="0" borderId="9" xfId="1" applyFont="1" applyBorder="1" applyAlignment="1"/>
    <xf numFmtId="38" fontId="0" fillId="0" borderId="6" xfId="1" applyFont="1" applyBorder="1" applyAlignment="1"/>
    <xf numFmtId="0" fontId="0" fillId="4" borderId="2" xfId="0" applyFill="1" applyBorder="1"/>
    <xf numFmtId="0" fontId="0" fillId="4" borderId="0" xfId="0" applyFill="1" applyBorder="1"/>
    <xf numFmtId="0" fontId="0" fillId="4" borderId="1" xfId="0" applyFill="1" applyBorder="1"/>
    <xf numFmtId="0" fontId="0" fillId="0" borderId="16" xfId="0" applyBorder="1" applyAlignment="1">
      <alignment horizontal="center"/>
    </xf>
  </cellXfs>
  <cellStyles count="5">
    <cellStyle name="パーセント 2" xfId="4" xr:uid="{1BF84807-8C27-44BD-A12C-897B5EFDE688}"/>
    <cellStyle name="桁区切り" xfId="1" builtinId="6"/>
    <cellStyle name="桁区切り 2" xfId="3" xr:uid="{A8F1A4BE-6300-4D60-97C2-79D9A0E1E8F8}"/>
    <cellStyle name="標準" xfId="0" builtinId="0"/>
    <cellStyle name="標準 2" xfId="2" xr:uid="{C8D36904-9DD3-4709-B2E1-E1C7FC5558EE}"/>
  </cellStyles>
  <dxfs count="0"/>
  <tableStyles count="0" defaultTableStyle="TableStyleMedium2" defaultPivotStyle="PivotStyleLight16"/>
  <colors>
    <mruColors>
      <color rgb="FFCC99FF"/>
      <color rgb="FFCC66FF"/>
      <color rgb="FFFF00FF"/>
      <color rgb="FFFFCCFF"/>
      <color rgb="FFCCCCFF"/>
      <color rgb="FFCCFF99"/>
      <color rgb="FFCCFFCC"/>
      <color rgb="FFCCCC00"/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ja-JP" altLang="en-US" b="1">
                <a:latin typeface="+mj-lt"/>
              </a:rPr>
              <a:t>採算ライン判定 </a:t>
            </a:r>
            <a:r>
              <a:rPr lang="en-US" altLang="ja-JP" b="1">
                <a:latin typeface="+mj-lt"/>
              </a:rPr>
              <a:t>P/L</a:t>
            </a:r>
            <a:endParaRPr lang="ja-JP" altLang="en-US" b="1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0464843464456289E-2"/>
          <c:y val="0.37968188161009803"/>
          <c:w val="0.95907031307108748"/>
          <c:h val="0.4500336568688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CVP値下げ意思決定!$B$77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trellis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A9-4BC8-89FC-9E3CF1C09A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CVP値下げ意思決定!$C$75:$H$76</c:f>
              <c:multiLvlStrCache>
                <c:ptCount val="6"/>
                <c:lvl>
                  <c:pt idx="0">
                    <c:v>売上高</c:v>
                  </c:pt>
                  <c:pt idx="1">
                    <c:v>費用/利益</c:v>
                  </c:pt>
                  <c:pt idx="2">
                    <c:v>売上高</c:v>
                  </c:pt>
                  <c:pt idx="3">
                    <c:v>費用/利益</c:v>
                  </c:pt>
                  <c:pt idx="4">
                    <c:v>売上高</c:v>
                  </c:pt>
                  <c:pt idx="5">
                    <c:v>費用/利益</c:v>
                  </c:pt>
                </c:lvl>
                <c:lvl>
                  <c:pt idx="0">
                    <c:v>現在</c:v>
                  </c:pt>
                  <c:pt idx="2">
                    <c:v>施策後</c:v>
                  </c:pt>
                  <c:pt idx="4">
                    <c:v>目標利益達成条件</c:v>
                  </c:pt>
                </c:lvl>
              </c:multiLvlStrCache>
            </c:multiLvlStrRef>
          </c:cat>
          <c:val>
            <c:numRef>
              <c:f>CVP値下げ意思決定!$C$77:$H$77</c:f>
              <c:numCache>
                <c:formatCode>General</c:formatCode>
                <c:ptCount val="6"/>
                <c:pt idx="0" formatCode="#,##0_);[Red]\(#,##0\)">
                  <c:v>20000</c:v>
                </c:pt>
                <c:pt idx="2" formatCode="#,##0_);[Red]\(#,##0\)">
                  <c:v>22800</c:v>
                </c:pt>
                <c:pt idx="4" formatCode="#,##0_);[Red]\(#,##0\)">
                  <c:v>24609.523809523813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A9-4BC8-89FC-9E3CF1C09AD3}"/>
            </c:ext>
          </c:extLst>
        </c:ser>
        <c:ser>
          <c:idx val="1"/>
          <c:order val="1"/>
          <c:tx>
            <c:strRef>
              <c:f>CVP値下げ意思決定!$B$80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trellis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7A9-4BC8-89FC-9E3CF1C09A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CVP値下げ意思決定!$C$75:$H$76</c:f>
              <c:multiLvlStrCache>
                <c:ptCount val="6"/>
                <c:lvl>
                  <c:pt idx="0">
                    <c:v>売上高</c:v>
                  </c:pt>
                  <c:pt idx="1">
                    <c:v>費用/利益</c:v>
                  </c:pt>
                  <c:pt idx="2">
                    <c:v>売上高</c:v>
                  </c:pt>
                  <c:pt idx="3">
                    <c:v>費用/利益</c:v>
                  </c:pt>
                  <c:pt idx="4">
                    <c:v>売上高</c:v>
                  </c:pt>
                  <c:pt idx="5">
                    <c:v>費用/利益</c:v>
                  </c:pt>
                </c:lvl>
                <c:lvl>
                  <c:pt idx="0">
                    <c:v>現在</c:v>
                  </c:pt>
                  <c:pt idx="2">
                    <c:v>施策後</c:v>
                  </c:pt>
                  <c:pt idx="4">
                    <c:v>目標利益達成条件</c:v>
                  </c:pt>
                </c:lvl>
              </c:multiLvlStrCache>
            </c:multiLvlStrRef>
          </c:cat>
          <c:val>
            <c:numRef>
              <c:f>CVP値下げ意思決定!$C$80:$H$80</c:f>
              <c:numCache>
                <c:formatCode>#,##0_);[Red]\(#,##0\)</c:formatCode>
                <c:ptCount val="6"/>
                <c:pt idx="1">
                  <c:v>6400</c:v>
                </c:pt>
                <c:pt idx="3">
                  <c:v>7999.9999999999982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A9-4BC8-89FC-9E3CF1C09AD3}"/>
            </c:ext>
          </c:extLst>
        </c:ser>
        <c:ser>
          <c:idx val="2"/>
          <c:order val="2"/>
          <c:tx>
            <c:strRef>
              <c:f>CVP値下げ意思決定!$B$79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trellis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A9-4BC8-89FC-9E3CF1C09A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CVP値下げ意思決定!$C$75:$H$76</c:f>
              <c:multiLvlStrCache>
                <c:ptCount val="6"/>
                <c:lvl>
                  <c:pt idx="0">
                    <c:v>売上高</c:v>
                  </c:pt>
                  <c:pt idx="1">
                    <c:v>費用/利益</c:v>
                  </c:pt>
                  <c:pt idx="2">
                    <c:v>売上高</c:v>
                  </c:pt>
                  <c:pt idx="3">
                    <c:v>費用/利益</c:v>
                  </c:pt>
                  <c:pt idx="4">
                    <c:v>売上高</c:v>
                  </c:pt>
                  <c:pt idx="5">
                    <c:v>費用/利益</c:v>
                  </c:pt>
                </c:lvl>
                <c:lvl>
                  <c:pt idx="0">
                    <c:v>現在</c:v>
                  </c:pt>
                  <c:pt idx="2">
                    <c:v>施策後</c:v>
                  </c:pt>
                  <c:pt idx="4">
                    <c:v>目標利益達成条件</c:v>
                  </c:pt>
                </c:lvl>
              </c:multiLvlStrCache>
            </c:multiLvlStrRef>
          </c:cat>
          <c:val>
            <c:numRef>
              <c:f>CVP値下げ意思決定!$C$79:$H$79</c:f>
              <c:numCache>
                <c:formatCode>#,##0_);[Red]\(#,##0\)</c:formatCode>
                <c:ptCount val="6"/>
                <c:pt idx="1">
                  <c:v>4600</c:v>
                </c:pt>
                <c:pt idx="3">
                  <c:v>4600</c:v>
                </c:pt>
                <c:pt idx="5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A9-4BC8-89FC-9E3CF1C09AD3}"/>
            </c:ext>
          </c:extLst>
        </c:ser>
        <c:ser>
          <c:idx val="3"/>
          <c:order val="3"/>
          <c:tx>
            <c:strRef>
              <c:f>CVP値下げ意思決定!$B$78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trellis">
                <a:fgClr>
                  <a:schemeClr val="accent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A9-4BC8-89FC-9E3CF1C09A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CVP値下げ意思決定!$C$75:$H$76</c:f>
              <c:multiLvlStrCache>
                <c:ptCount val="6"/>
                <c:lvl>
                  <c:pt idx="0">
                    <c:v>売上高</c:v>
                  </c:pt>
                  <c:pt idx="1">
                    <c:v>費用/利益</c:v>
                  </c:pt>
                  <c:pt idx="2">
                    <c:v>売上高</c:v>
                  </c:pt>
                  <c:pt idx="3">
                    <c:v>費用/利益</c:v>
                  </c:pt>
                  <c:pt idx="4">
                    <c:v>売上高</c:v>
                  </c:pt>
                  <c:pt idx="5">
                    <c:v>費用/利益</c:v>
                  </c:pt>
                </c:lvl>
                <c:lvl>
                  <c:pt idx="0">
                    <c:v>現在</c:v>
                  </c:pt>
                  <c:pt idx="2">
                    <c:v>施策後</c:v>
                  </c:pt>
                  <c:pt idx="4">
                    <c:v>目標利益達成条件</c:v>
                  </c:pt>
                </c:lvl>
              </c:multiLvlStrCache>
            </c:multiLvlStrRef>
          </c:cat>
          <c:val>
            <c:numRef>
              <c:f>CVP値下げ意思決定!$C$78:$H$78</c:f>
              <c:numCache>
                <c:formatCode>#,##0_);[Red]\(#,##0\)</c:formatCode>
                <c:ptCount val="6"/>
                <c:pt idx="1">
                  <c:v>9000</c:v>
                </c:pt>
                <c:pt idx="3">
                  <c:v>10200</c:v>
                </c:pt>
                <c:pt idx="5">
                  <c:v>11009.523809523811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A9-4BC8-89FC-9E3CF1C09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7427311"/>
        <c:axId val="1027426895"/>
      </c:barChart>
      <c:catAx>
        <c:axId val="102742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426895"/>
        <c:crosses val="autoZero"/>
        <c:auto val="1"/>
        <c:lblAlgn val="ctr"/>
        <c:lblOffset val="100"/>
        <c:noMultiLvlLbl val="0"/>
      </c:catAx>
      <c:valAx>
        <c:axId val="10274268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crossAx val="102742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b="1"/>
              <a:t>採算ライン判定　損益分岐点分析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393274853801189E-2"/>
          <c:y val="0.15208250000000001"/>
          <c:w val="0.86432002923976603"/>
          <c:h val="0.72162305555555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2F59-46D1-AC48-CE8803B398E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2F59-46D1-AC48-CE8803B398E9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5E-4125-ADEE-E06ABC656CC5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ysClr val="windowText" lastClr="00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2F59-46D1-AC48-CE8803B398E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2F59-46D1-AC48-CE8803B398E9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5E-4125-ADEE-E06ABC656CC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5E-4125-ADEE-E06ABC656CC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5E-4125-ADEE-E06ABC656CC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5E-4125-ADEE-E06ABC656CC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5E-4125-ADEE-E06ABC656CC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2F59-46D1-AC48-CE8803B398E9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2F59-46D1-AC48-CE8803B398E9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2F59-46D1-AC48-CE8803B398E9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2F59-46D1-AC48-CE8803B398E9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2F59-46D1-AC48-CE8803B398E9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5E-4125-ADEE-E06ABC656CC5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F59-46D1-AC48-CE8803B398E9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571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2F59-46D1-AC48-CE8803B398E9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5E-4125-ADEE-E06ABC656CC5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5E-4125-ADEE-E06ABC656CC5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2F59-46D1-AC48-CE8803B398E9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5E-4125-ADEE-E06ABC656C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DADC9B7-1C16-4F0B-A3CC-02CAA1DB64D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818D-42BC-91A3-6EB7E67701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A77DCB2-6FEC-4D59-BA62-64E4064710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59-46D1-AC48-CE8803B398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3E7EC2-7633-4D5F-9BC4-3DC56BEF42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F59-46D1-AC48-CE8803B398E9}"/>
                </c:ext>
              </c:extLst>
            </c:dLbl>
            <c:dLbl>
              <c:idx val="3"/>
              <c:layout>
                <c:manualLayout>
                  <c:x val="-1.3615827114261381E-16"/>
                  <c:y val="1.41111111111111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F51B365-5F7C-4EAC-9960-8985A3A33A20}" type="CELLRANGE">
                      <a:rPr lang="ja-JP" altLang="en-US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1"/>
                        </a:solidFill>
                      </a:rPr>
                      <a:t>, </a:t>
                    </a:r>
                    <a:fld id="{514A157D-10FF-4FA3-B4A2-9AE5814162D9}" type="YVALU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818D-42BC-91A3-6EB7E67701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14860A-A012-4642-B893-D12C4280E1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18D-42BC-91A3-6EB7E67701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E25AA4F-AED0-4365-A0C5-5CF052B9E6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18D-42BC-91A3-6EB7E67701BE}"/>
                </c:ext>
              </c:extLst>
            </c:dLbl>
            <c:dLbl>
              <c:idx val="6"/>
              <c:layout>
                <c:manualLayout>
                  <c:x val="-0.17824561403508771"/>
                  <c:y val="-5.29166666666667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AEF4F16-ECA2-45D3-B683-9E99B99B0A3A}" type="CELLRANG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1"/>
                        </a:solidFill>
                      </a:rPr>
                      <a:t>, </a:t>
                    </a:r>
                    <a:fld id="{5852324E-F5DC-49FE-BA9E-FE8F46C4A320}" type="XVALU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75E-4125-ADEE-E06ABC656CC5}"/>
                </c:ext>
              </c:extLst>
            </c:dLbl>
            <c:dLbl>
              <c:idx val="7"/>
              <c:layout>
                <c:manualLayout>
                  <c:x val="5.5701754385963547E-3"/>
                  <c:y val="9.17222222222222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A08E24-525D-45C3-8C74-492724EDE2CA}" type="CELLRANGE">
                      <a:rPr lang="en-US" altLang="ja-JP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2F59-46D1-AC48-CE8803B398E9}"/>
                </c:ext>
              </c:extLst>
            </c:dLbl>
            <c:dLbl>
              <c:idx val="8"/>
              <c:layout>
                <c:manualLayout>
                  <c:x val="-0.10954678362573099"/>
                  <c:y val="-6.3500000000000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BF7801-7662-4C09-B825-0D5AAC013C47}" type="CELLRANGE">
                      <a:rPr lang="en-US" altLang="ja-JP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2F59-46D1-AC48-CE8803B398E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52AF9-2536-4200-9635-7CBD32DB47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75E-4125-ADEE-E06ABC656C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1779DF7-6971-48BC-A8E5-5D2836C0C2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5E-4125-ADEE-E06ABC656CC5}"/>
                </c:ext>
              </c:extLst>
            </c:dLbl>
            <c:dLbl>
              <c:idx val="11"/>
              <c:layout>
                <c:manualLayout>
                  <c:x val="-0.2450877192982456"/>
                  <c:y val="-6.52638888888889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5D119E-DF50-49D0-8FB8-1ADCE421AE56}" type="CELLRANG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1"/>
                        </a:solidFill>
                      </a:rPr>
                      <a:t>, </a:t>
                    </a:r>
                    <a:fld id="{6F01ECF7-FC4F-4641-B134-5803303938CC}" type="XVALU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5643274853802"/>
                      <c:h val="0.126012222222222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75E-4125-ADEE-E06ABC656C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7DCE7F-C524-4130-A81D-93BD685953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75E-4125-ADEE-E06ABC656C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F292979-E177-4CB9-9224-680213F36C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75E-4125-ADEE-E06ABC656C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92E4DE9-0708-4539-9B03-3B83BA6F1C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59-46D1-AC48-CE8803B398E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61347F1-AC37-4711-9A38-8099D2ECFF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F59-46D1-AC48-CE8803B398E9}"/>
                </c:ext>
              </c:extLst>
            </c:dLbl>
            <c:dLbl>
              <c:idx val="16"/>
              <c:layout>
                <c:manualLayout>
                  <c:x val="0"/>
                  <c:y val="-2.46944444444445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9A0678-B2DB-4081-BF67-F697F142874B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0F8BDAE8-27C5-4038-A49B-0E81B1388190}" type="Y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2F59-46D1-AC48-CE8803B398E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A10CFFB-00D8-43B0-812D-0C75CF6AAE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F59-46D1-AC48-CE8803B398E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ADD184A-136F-43B1-8A3B-14CFF3D449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F59-46D1-AC48-CE8803B398E9}"/>
                </c:ext>
              </c:extLst>
            </c:dLbl>
            <c:dLbl>
              <c:idx val="19"/>
              <c:layout>
                <c:manualLayout>
                  <c:x val="1.2997076023391813E-2"/>
                  <c:y val="-3.1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6082A8-3834-492C-AF84-44D7FAB35A6E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C9AE9400-3AC0-49B6-80DF-B87BE06889BF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75E-4125-ADEE-E06ABC656CC5}"/>
                </c:ext>
              </c:extLst>
            </c:dLbl>
            <c:dLbl>
              <c:idx val="20"/>
              <c:layout>
                <c:manualLayout>
                  <c:x val="5.2388888888888893E-3"/>
                  <c:y val="7.76111111111111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9B8BB8-87FE-481F-8D69-FB54407125AC}" type="CELLRANGE">
                      <a:rPr lang="en-US" altLang="ja-JP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96842105263157"/>
                      <c:h val="8.720666666666666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2F59-46D1-AC48-CE8803B398E9}"/>
                </c:ext>
              </c:extLst>
            </c:dLbl>
            <c:dLbl>
              <c:idx val="21"/>
              <c:layout>
                <c:manualLayout>
                  <c:x val="-0.25158625730994161"/>
                  <c:y val="-7.58472222222222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F1871B-25BF-44B8-A7E4-C0A8EB36C51C}" type="CELLRANGE">
                      <a:rPr lang="en-US" altLang="ja-JP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0877192982456"/>
                      <c:h val="8.36788888888888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F59-46D1-AC48-CE8803B398E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9C587FC-DE26-4094-8664-8D698524E9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5E-4125-ADEE-E06ABC656CC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0F8CF78-37A8-4C5D-97C0-0B9737B279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5E-4125-ADEE-E06ABC656CC5}"/>
                </c:ext>
              </c:extLst>
            </c:dLbl>
            <c:dLbl>
              <c:idx val="24"/>
              <c:layout>
                <c:manualLayout>
                  <c:x val="-0.16803362573099415"/>
                  <c:y val="-0.269874861111111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9301DB-4319-48B8-8CF4-F12919A10FB5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C6B1EDD2-30F5-41C6-AFCF-9EA8553DCA43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23391812865496"/>
                      <c:h val="0.122978333333333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2F59-46D1-AC48-CE8803B398E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0AFBC26-085E-46F4-BF5A-7C53705B47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75E-4125-ADEE-E06ABC656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CVP値下げ意思決定!$D$103:$D$128</c:f>
              <c:numCache>
                <c:formatCode>#,##0_);[Red]\(#,##0\)</c:formatCode>
                <c:ptCount val="26"/>
                <c:pt idx="0">
                  <c:v>0</c:v>
                </c:pt>
                <c:pt idx="1">
                  <c:v>25840.000000000004</c:v>
                </c:pt>
                <c:pt idx="2">
                  <c:v>0</c:v>
                </c:pt>
                <c:pt idx="3">
                  <c:v>25840.000000000004</c:v>
                </c:pt>
                <c:pt idx="4">
                  <c:v>0</c:v>
                </c:pt>
                <c:pt idx="5">
                  <c:v>25840.000000000004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0</c:v>
                </c:pt>
                <c:pt idx="10">
                  <c:v>8363.6363636363621</c:v>
                </c:pt>
                <c:pt idx="11">
                  <c:v>8363.6363636363621</c:v>
                </c:pt>
                <c:pt idx="12">
                  <c:v>0</c:v>
                </c:pt>
                <c:pt idx="13">
                  <c:v>0</c:v>
                </c:pt>
                <c:pt idx="14">
                  <c:v>25840.000000000004</c:v>
                </c:pt>
                <c:pt idx="15">
                  <c:v>0</c:v>
                </c:pt>
                <c:pt idx="16">
                  <c:v>25840.000000000004</c:v>
                </c:pt>
                <c:pt idx="17">
                  <c:v>0</c:v>
                </c:pt>
                <c:pt idx="18">
                  <c:v>25840.000000000004</c:v>
                </c:pt>
                <c:pt idx="19">
                  <c:v>24609.523809523813</c:v>
                </c:pt>
                <c:pt idx="20">
                  <c:v>24609.523809523813</c:v>
                </c:pt>
                <c:pt idx="21">
                  <c:v>24609.523809523813</c:v>
                </c:pt>
                <c:pt idx="22">
                  <c:v>0</c:v>
                </c:pt>
                <c:pt idx="23">
                  <c:v>8323.8095238095248</c:v>
                </c:pt>
                <c:pt idx="24">
                  <c:v>8323.8095238095248</c:v>
                </c:pt>
                <c:pt idx="25">
                  <c:v>0</c:v>
                </c:pt>
              </c:numCache>
            </c:numRef>
          </c:xVal>
          <c:yVal>
            <c:numRef>
              <c:f>CVP値下げ意思決定!$E$103:$E$128</c:f>
              <c:numCache>
                <c:formatCode>#,##0_);[Red]\(#,##0\)</c:formatCode>
                <c:ptCount val="26"/>
                <c:pt idx="0">
                  <c:v>0</c:v>
                </c:pt>
                <c:pt idx="1">
                  <c:v>25840.000000000004</c:v>
                </c:pt>
                <c:pt idx="2">
                  <c:v>4600</c:v>
                </c:pt>
                <c:pt idx="3">
                  <c:v>4600</c:v>
                </c:pt>
                <c:pt idx="4">
                  <c:v>4600</c:v>
                </c:pt>
                <c:pt idx="5">
                  <c:v>16228.000000000002</c:v>
                </c:pt>
                <c:pt idx="6">
                  <c:v>0</c:v>
                </c:pt>
                <c:pt idx="7">
                  <c:v>13600</c:v>
                </c:pt>
                <c:pt idx="8">
                  <c:v>20000</c:v>
                </c:pt>
                <c:pt idx="9">
                  <c:v>20000</c:v>
                </c:pt>
                <c:pt idx="10">
                  <c:v>0</c:v>
                </c:pt>
                <c:pt idx="11">
                  <c:v>8363.6363636363621</c:v>
                </c:pt>
                <c:pt idx="12">
                  <c:v>8363.6363636363621</c:v>
                </c:pt>
                <c:pt idx="13">
                  <c:v>0</c:v>
                </c:pt>
                <c:pt idx="14">
                  <c:v>25840.000000000004</c:v>
                </c:pt>
                <c:pt idx="15">
                  <c:v>4600</c:v>
                </c:pt>
                <c:pt idx="16">
                  <c:v>4600</c:v>
                </c:pt>
                <c:pt idx="17">
                  <c:v>4600</c:v>
                </c:pt>
                <c:pt idx="18">
                  <c:v>16160.000000000002</c:v>
                </c:pt>
                <c:pt idx="19">
                  <c:v>0</c:v>
                </c:pt>
                <c:pt idx="20">
                  <c:v>15609.523809523811</c:v>
                </c:pt>
                <c:pt idx="21">
                  <c:v>24609.523809523813</c:v>
                </c:pt>
                <c:pt idx="22">
                  <c:v>24609.523809523813</c:v>
                </c:pt>
                <c:pt idx="23">
                  <c:v>0</c:v>
                </c:pt>
                <c:pt idx="24">
                  <c:v>8323.8095238095248</c:v>
                </c:pt>
                <c:pt idx="25">
                  <c:v>8323.8095238095248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CVP値下げ意思決定!$C$103:$C$128</c15:f>
                <c15:dlblRangeCache>
                  <c:ptCount val="26"/>
                  <c:pt idx="3">
                    <c:v>固定費</c:v>
                  </c:pt>
                  <c:pt idx="6">
                    <c:v>現在売上高</c:v>
                  </c:pt>
                  <c:pt idx="7">
                    <c:v>変動費,9000</c:v>
                  </c:pt>
                  <c:pt idx="8">
                    <c:v>利益,6400</c:v>
                  </c:pt>
                  <c:pt idx="11">
                    <c:v>損益分岐点売上高</c:v>
                  </c:pt>
                  <c:pt idx="16">
                    <c:v>施策後固定費</c:v>
                  </c:pt>
                  <c:pt idx="19">
                    <c:v>目標達成売上高</c:v>
                  </c:pt>
                  <c:pt idx="20">
                    <c:v>目標利益達成条件変動費,11010</c:v>
                  </c:pt>
                  <c:pt idx="21">
                    <c:v>目標利益達成条件利益,9000</c:v>
                  </c:pt>
                  <c:pt idx="24">
                    <c:v>施策後損益分岐点売上高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75E-4125-ADEE-E06ABC65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922848"/>
        <c:axId val="1734924096"/>
      </c:scatterChart>
      <c:valAx>
        <c:axId val="173492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900"/>
                  <a:t>（売上高：百万円）</a:t>
                </a:r>
              </a:p>
            </c:rich>
          </c:tx>
          <c:layout>
            <c:manualLayout>
              <c:xMode val="edge"/>
              <c:yMode val="edge"/>
              <c:x val="0.83698157894736824"/>
              <c:y val="0.93470083333333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924096"/>
        <c:crosses val="autoZero"/>
        <c:crossBetween val="midCat"/>
      </c:valAx>
      <c:valAx>
        <c:axId val="17349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sz="900">
                    <a:latin typeface="+mj-lt"/>
                  </a:rPr>
                  <a:t>（費用</a:t>
                </a:r>
                <a:r>
                  <a:rPr lang="en-US" sz="900">
                    <a:latin typeface="+mj-lt"/>
                  </a:rPr>
                  <a:t>/</a:t>
                </a:r>
                <a:r>
                  <a:rPr lang="ja-JP" altLang="en-US" sz="900">
                    <a:latin typeface="+mj-lt"/>
                  </a:rPr>
                  <a:t>利益：百万円）</a:t>
                </a:r>
                <a:endParaRPr lang="ja-JP" sz="9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2997076023391813E-2"/>
              <c:y val="3.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9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j-lt"/>
                <a:ea typeface="+mn-ea"/>
                <a:cs typeface="+mn-cs"/>
              </a:defRPr>
            </a:pPr>
            <a:r>
              <a:rPr kumimoji="0" lang="en-US" altLang="ja-JP" sz="14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Meiryo UI"/>
                <a:ea typeface="Meiryo UI"/>
              </a:rPr>
              <a:t>CVP </a:t>
            </a:r>
            <a:r>
              <a:rPr kumimoji="0" lang="ja-JP" altLang="en-US" sz="14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Meiryo UI"/>
                <a:ea typeface="Meiryo UI"/>
              </a:rPr>
              <a:t>増分分析</a:t>
            </a:r>
            <a:endParaRPr lang="ja-JP" altLang="en-US" b="1">
              <a:latin typeface="+mj-lt"/>
            </a:endParaRPr>
          </a:p>
        </cx:rich>
      </cx:tx>
    </cx:title>
    <cx:plotArea>
      <cx:plotAreaRegion>
        <cx:series layoutId="waterfall" uniqueId="{EAAE6DFF-E9B3-48C6-9F6B-5A71FBE27E82}">
          <cx:dataLabels pos="ctr">
            <cx:visibility seriesName="0" categoryName="0" value="1"/>
            <cx:separator>, </cx:separator>
          </cx:dataLabels>
          <cx:dataId val="0"/>
          <cx:layoutPr>
            <cx:visibility connectorLines="1"/>
            <cx:subtotals>
              <cx:idx val="0"/>
              <cx:idx val="4"/>
            </cx:subtotals>
          </cx:layoutPr>
        </cx:series>
      </cx:plotAreaRegion>
      <cx:axis id="0">
        <cx:catScaling gapWidth="0"/>
        <cx:tickLabels/>
      </cx:axis>
      <cx:axis id="1">
        <cx:valScaling/>
        <cx:majorGridlines>
          <cx:spPr>
            <a:ln>
              <a:noFill/>
            </a:ln>
          </cx:spPr>
        </cx:majorGridlines>
        <cx:tickLabels/>
        <cx:numFmt formatCode="#,##0;&quot;▲ &quot;#,##0" sourceLinked="0"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8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dataLabel>
  <cs:dataLabelCallout>
    <cs:lnRef idx="0"/>
    <cs:fillRef idx="0"/>
    <cs:effectRef idx="0"/>
    <cs:fontRef idx="minor">
      <a:schemeClr val="dk1">
        <a:lumMod val="50000"/>
        <a:lumOff val="50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ln w="9525" cap="flat" cmpd="sng" algn="ctr">
        <a:solidFill>
          <a:schemeClr val="phClr">
            <a:alpha val="50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cap="none" spc="2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26</xdr:row>
      <xdr:rowOff>54767</xdr:rowOff>
    </xdr:from>
    <xdr:to>
      <xdr:col>9</xdr:col>
      <xdr:colOff>312675</xdr:colOff>
      <xdr:row>41</xdr:row>
      <xdr:rowOff>62537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198F5432-4A27-47B2-8D8F-688EDC9C4B6D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876" y="5060155"/>
              <a:ext cx="6832537" cy="28652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</xdr:col>
      <xdr:colOff>71438</xdr:colOff>
      <xdr:row>58</xdr:row>
      <xdr:rowOff>54768</xdr:rowOff>
    </xdr:from>
    <xdr:to>
      <xdr:col>9</xdr:col>
      <xdr:colOff>320138</xdr:colOff>
      <xdr:row>72</xdr:row>
      <xdr:rowOff>159768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4543091-5F0F-4635-AA66-6230E465B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51062</xdr:colOff>
      <xdr:row>81</xdr:row>
      <xdr:rowOff>52240</xdr:rowOff>
    </xdr:from>
    <xdr:to>
      <xdr:col>9</xdr:col>
      <xdr:colOff>292299</xdr:colOff>
      <xdr:row>100</xdr:row>
      <xdr:rowOff>14082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812EDBF-B2C4-4784-BB77-E59578164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37B1-962A-4F3D-A1DE-B1B6485A063E}">
  <dimension ref="A1:K135"/>
  <sheetViews>
    <sheetView showGridLines="0" tabSelected="1" zoomScale="97" zoomScaleNormal="97" workbookViewId="0"/>
  </sheetViews>
  <sheetFormatPr defaultColWidth="0" defaultRowHeight="0" customHeight="1" zeroHeight="1" x14ac:dyDescent="0.45"/>
  <cols>
    <col min="1" max="1" width="0.83203125" customWidth="1"/>
    <col min="2" max="10" width="9.609375" customWidth="1"/>
    <col min="12" max="16384" width="8.88671875" hidden="1"/>
  </cols>
  <sheetData>
    <row r="1" spans="1:10" ht="15" x14ac:dyDescent="0.4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ht="15" x14ac:dyDescent="0.4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</row>
    <row r="3" spans="1:10" ht="15" x14ac:dyDescent="0.45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x14ac:dyDescent="0.45"/>
    <row r="6" spans="1:10" ht="15" x14ac:dyDescent="0.45">
      <c r="B6" s="3" t="s">
        <v>1</v>
      </c>
      <c r="C6" s="2"/>
      <c r="D6" s="2"/>
      <c r="E6" s="2"/>
      <c r="F6" s="2"/>
      <c r="G6" s="2"/>
      <c r="H6" s="2"/>
      <c r="I6" s="2"/>
      <c r="J6" s="2"/>
    </row>
    <row r="7" spans="1:10" ht="15" customHeight="1" x14ac:dyDescent="0.45"/>
    <row r="8" spans="1:10" ht="15" x14ac:dyDescent="0.45">
      <c r="B8" t="s">
        <v>17</v>
      </c>
      <c r="D8" s="5"/>
      <c r="E8" s="5"/>
      <c r="F8" s="30"/>
      <c r="I8" s="4"/>
      <c r="J8" s="4"/>
    </row>
    <row r="9" spans="1:10" ht="15.4" thickBot="1" x14ac:dyDescent="0.5">
      <c r="B9" s="4"/>
      <c r="C9" s="4"/>
      <c r="D9" s="58" t="s">
        <v>18</v>
      </c>
      <c r="E9" s="58" t="s">
        <v>43</v>
      </c>
      <c r="F9" s="59" t="s">
        <v>44</v>
      </c>
      <c r="G9" s="1"/>
      <c r="H9" s="4"/>
      <c r="I9" s="57" t="s">
        <v>18</v>
      </c>
      <c r="J9" s="57" t="s">
        <v>43</v>
      </c>
    </row>
    <row r="10" spans="1:10" ht="15.4" thickBot="1" x14ac:dyDescent="0.5">
      <c r="B10" t="s">
        <v>2</v>
      </c>
      <c r="C10" s="1" t="s">
        <v>8</v>
      </c>
      <c r="D10" s="16">
        <v>4</v>
      </c>
      <c r="E10" s="9">
        <v>3.8</v>
      </c>
      <c r="F10" s="52">
        <f>E10-D10</f>
        <v>-0.20000000000000018</v>
      </c>
      <c r="H10" s="23" t="s">
        <v>12</v>
      </c>
      <c r="I10" s="56">
        <f>D17/(D15/D10)</f>
        <v>8363.6363636363621</v>
      </c>
      <c r="J10" s="56">
        <f>E17/(E15/E10)</f>
        <v>8323.8095238095248</v>
      </c>
    </row>
    <row r="11" spans="1:10" ht="15.4" thickBot="1" x14ac:dyDescent="0.5">
      <c r="C11" s="6" t="s">
        <v>9</v>
      </c>
      <c r="D11" s="8">
        <v>5000</v>
      </c>
      <c r="E11" s="8">
        <v>6000</v>
      </c>
      <c r="F11" s="50">
        <f t="shared" ref="F11:F18" si="0">E11-D11</f>
        <v>1000</v>
      </c>
      <c r="H11" s="22" t="s">
        <v>13</v>
      </c>
      <c r="I11" s="19">
        <f>D17/D15</f>
        <v>2090.9090909090905</v>
      </c>
      <c r="J11" s="19">
        <f>E17/E15</f>
        <v>2190.4761904761908</v>
      </c>
    </row>
    <row r="12" spans="1:10" ht="15.4" thickBot="1" x14ac:dyDescent="0.5">
      <c r="B12" s="4"/>
      <c r="C12" s="4" t="s">
        <v>10</v>
      </c>
      <c r="D12" s="31">
        <f>D10*D11</f>
        <v>20000</v>
      </c>
      <c r="E12" s="31">
        <f>E10*E11</f>
        <v>22800</v>
      </c>
      <c r="F12" s="49">
        <f t="shared" si="0"/>
        <v>2800</v>
      </c>
    </row>
    <row r="13" spans="1:10" ht="15.4" thickBot="1" x14ac:dyDescent="0.5">
      <c r="B13" t="s">
        <v>4</v>
      </c>
      <c r="C13" s="30" t="s">
        <v>8</v>
      </c>
      <c r="D13" s="16">
        <v>1.8</v>
      </c>
      <c r="E13" s="16">
        <v>1.7</v>
      </c>
      <c r="F13" s="52">
        <f t="shared" si="0"/>
        <v>-0.10000000000000009</v>
      </c>
    </row>
    <row r="14" spans="1:10" ht="15" x14ac:dyDescent="0.45">
      <c r="B14" s="4"/>
      <c r="C14" s="13" t="s">
        <v>10</v>
      </c>
      <c r="D14" s="17">
        <f>D11*D13</f>
        <v>9000</v>
      </c>
      <c r="E14" s="17">
        <f>E11*E13</f>
        <v>10200</v>
      </c>
      <c r="F14" s="51">
        <f>E14-D14</f>
        <v>1200</v>
      </c>
    </row>
    <row r="15" spans="1:10" ht="15" x14ac:dyDescent="0.45">
      <c r="B15" t="s">
        <v>5</v>
      </c>
      <c r="C15" s="30" t="s">
        <v>8</v>
      </c>
      <c r="D15" s="33">
        <f>D10-D13</f>
        <v>2.2000000000000002</v>
      </c>
      <c r="E15" s="33">
        <f>E10-E13</f>
        <v>2.0999999999999996</v>
      </c>
      <c r="F15" s="34">
        <f t="shared" si="0"/>
        <v>-0.10000000000000053</v>
      </c>
    </row>
    <row r="16" spans="1:10" ht="15.4" thickBot="1" x14ac:dyDescent="0.5">
      <c r="B16" s="4"/>
      <c r="C16" s="13" t="s">
        <v>10</v>
      </c>
      <c r="D16" s="31">
        <f>D15*D11</f>
        <v>11000</v>
      </c>
      <c r="E16" s="31">
        <f>E15*E11</f>
        <v>12599.999999999998</v>
      </c>
      <c r="F16" s="49">
        <f>E16-D16</f>
        <v>1599.9999999999982</v>
      </c>
    </row>
    <row r="17" spans="2:10" ht="15.4" thickBot="1" x14ac:dyDescent="0.5">
      <c r="B17" s="37" t="s">
        <v>11</v>
      </c>
      <c r="C17" s="38" t="s">
        <v>10</v>
      </c>
      <c r="D17" s="8">
        <v>4600</v>
      </c>
      <c r="E17" s="8">
        <v>4600</v>
      </c>
      <c r="F17" s="48">
        <f t="shared" si="0"/>
        <v>0</v>
      </c>
    </row>
    <row r="18" spans="2:10" ht="15" x14ac:dyDescent="0.45">
      <c r="B18" s="4" t="s">
        <v>30</v>
      </c>
      <c r="C18" s="5" t="s">
        <v>10</v>
      </c>
      <c r="D18" s="32">
        <f>D16-D17</f>
        <v>6400</v>
      </c>
      <c r="E18" s="32">
        <f>E16-E17</f>
        <v>7999.9999999999982</v>
      </c>
      <c r="F18" s="14">
        <f t="shared" si="0"/>
        <v>1599.9999999999982</v>
      </c>
    </row>
    <row r="19" spans="2:10" ht="15" x14ac:dyDescent="0.45">
      <c r="B19" s="1"/>
      <c r="C19" s="30"/>
      <c r="D19" s="10"/>
      <c r="E19" s="10"/>
      <c r="F19" s="21"/>
    </row>
    <row r="20" spans="2:10" ht="15.4" thickBot="1" x14ac:dyDescent="0.5">
      <c r="B20" s="30" t="s">
        <v>46</v>
      </c>
      <c r="C20" s="30"/>
      <c r="D20" s="10"/>
      <c r="E20" s="10"/>
      <c r="F20" s="21"/>
    </row>
    <row r="21" spans="2:10" ht="15.4" thickBot="1" x14ac:dyDescent="0.5">
      <c r="B21" s="8">
        <v>9000</v>
      </c>
      <c r="C21" t="s">
        <v>33</v>
      </c>
    </row>
    <row r="22" spans="2:10" ht="15" x14ac:dyDescent="0.45">
      <c r="B22" s="30"/>
      <c r="C22" s="30"/>
      <c r="D22" s="10"/>
      <c r="E22" s="10"/>
      <c r="F22" s="21"/>
    </row>
    <row r="23" spans="2:10" ht="15.4" thickBot="1" x14ac:dyDescent="0.5">
      <c r="B23" t="s">
        <v>20</v>
      </c>
      <c r="E23" s="10"/>
      <c r="F23" s="21"/>
    </row>
    <row r="24" spans="2:10" ht="15.4" thickBot="1" x14ac:dyDescent="0.5">
      <c r="B24" t="s">
        <v>29</v>
      </c>
      <c r="D24" s="9">
        <v>1.05</v>
      </c>
      <c r="E24" s="10"/>
      <c r="F24" s="21"/>
    </row>
    <row r="25" spans="2:10" ht="15" x14ac:dyDescent="0.45">
      <c r="D25" s="1"/>
      <c r="E25" s="1"/>
      <c r="F25" s="10"/>
    </row>
    <row r="26" spans="2:10" ht="15" x14ac:dyDescent="0.45">
      <c r="B26" s="3" t="s">
        <v>48</v>
      </c>
      <c r="C26" s="2"/>
      <c r="D26" s="2"/>
      <c r="E26" s="2"/>
      <c r="F26" s="2"/>
      <c r="G26" s="2"/>
      <c r="H26" s="2"/>
      <c r="I26" s="2"/>
      <c r="J26" s="2"/>
    </row>
    <row r="27" spans="2:10" ht="15" customHeight="1" x14ac:dyDescent="0.45"/>
    <row r="28" spans="2:10" ht="15" customHeight="1" x14ac:dyDescent="0.45"/>
    <row r="29" spans="2:10" ht="15" customHeight="1" x14ac:dyDescent="0.45"/>
    <row r="30" spans="2:10" ht="15" customHeight="1" x14ac:dyDescent="0.45"/>
    <row r="31" spans="2:10" ht="15" customHeight="1" x14ac:dyDescent="0.45"/>
    <row r="32" spans="2:10" ht="15" customHeight="1" x14ac:dyDescent="0.45"/>
    <row r="33" spans="2:10" ht="15" customHeight="1" x14ac:dyDescent="0.45"/>
    <row r="34" spans="2:10" ht="15" customHeight="1" x14ac:dyDescent="0.45"/>
    <row r="35" spans="2:10" ht="15" customHeight="1" x14ac:dyDescent="0.45"/>
    <row r="36" spans="2:10" ht="15" customHeight="1" x14ac:dyDescent="0.45"/>
    <row r="37" spans="2:10" ht="15" customHeight="1" x14ac:dyDescent="0.45"/>
    <row r="38" spans="2:10" ht="15" customHeight="1" x14ac:dyDescent="0.45"/>
    <row r="39" spans="2:10" ht="15" customHeight="1" x14ac:dyDescent="0.45"/>
    <row r="40" spans="2:10" ht="15" customHeight="1" x14ac:dyDescent="0.45"/>
    <row r="41" spans="2:10" ht="15" customHeight="1" x14ac:dyDescent="0.45"/>
    <row r="42" spans="2:10" ht="15.4" thickBot="1" x14ac:dyDescent="0.5"/>
    <row r="43" spans="2:10" ht="15.4" thickBot="1" x14ac:dyDescent="0.5">
      <c r="C43" s="36" t="s">
        <v>31</v>
      </c>
      <c r="D43" s="36" t="s">
        <v>16</v>
      </c>
      <c r="E43" s="36" t="s">
        <v>4</v>
      </c>
      <c r="F43" s="36" t="s">
        <v>11</v>
      </c>
      <c r="G43" s="36" t="s">
        <v>32</v>
      </c>
    </row>
    <row r="44" spans="2:10" ht="15.4" thickBot="1" x14ac:dyDescent="0.5">
      <c r="C44" s="35">
        <f>D18</f>
        <v>6400</v>
      </c>
      <c r="D44" s="35">
        <f>F12</f>
        <v>2800</v>
      </c>
      <c r="E44" s="35">
        <f>-F14</f>
        <v>-1200</v>
      </c>
      <c r="F44" s="35">
        <f>-F17</f>
        <v>0</v>
      </c>
      <c r="G44" s="35">
        <f>C44+D44+E44+F44</f>
        <v>8000</v>
      </c>
    </row>
    <row r="45" spans="2:10" ht="15" customHeight="1" x14ac:dyDescent="0.45"/>
    <row r="46" spans="2:10" ht="15" x14ac:dyDescent="0.45">
      <c r="B46" s="3" t="s">
        <v>45</v>
      </c>
      <c r="C46" s="2"/>
      <c r="D46" s="2"/>
      <c r="E46" s="2"/>
      <c r="F46" s="2"/>
      <c r="G46" s="2"/>
      <c r="H46" s="2"/>
      <c r="I46" s="2"/>
      <c r="J46" s="2"/>
    </row>
    <row r="47" spans="2:10" ht="15" customHeight="1" x14ac:dyDescent="0.45"/>
    <row r="48" spans="2:10" ht="15" customHeight="1" x14ac:dyDescent="0.45">
      <c r="B48" s="53" t="str">
        <f>_xlfn.CONCAT("新提案において目標利益が ",B21," と設定されたとき、")</f>
        <v>新提案において目標利益が 9000 と設定されたとき、</v>
      </c>
    </row>
    <row r="49" spans="2:10" ht="15" customHeight="1" x14ac:dyDescent="0.45"/>
    <row r="50" spans="2:10" ht="15" x14ac:dyDescent="0.45">
      <c r="B50" t="s">
        <v>36</v>
      </c>
      <c r="G50" t="s">
        <v>38</v>
      </c>
    </row>
    <row r="51" spans="2:10" ht="15" x14ac:dyDescent="0.45">
      <c r="C51" t="s">
        <v>2</v>
      </c>
      <c r="D51" s="39">
        <f>(E17+B21)/(E15/E10)</f>
        <v>24609.523809523813</v>
      </c>
      <c r="E51" t="s">
        <v>0</v>
      </c>
      <c r="G51" s="39">
        <f>E18</f>
        <v>7999.9999999999982</v>
      </c>
    </row>
    <row r="52" spans="2:10" ht="15" x14ac:dyDescent="0.45">
      <c r="C52" t="s">
        <v>14</v>
      </c>
      <c r="D52" s="39">
        <f>(E17+B21)/E15</f>
        <v>6476.1904761904771</v>
      </c>
      <c r="E52" t="s">
        <v>15</v>
      </c>
    </row>
    <row r="53" spans="2:10" ht="15" customHeight="1" x14ac:dyDescent="0.45"/>
    <row r="54" spans="2:10" ht="15" x14ac:dyDescent="0.45">
      <c r="B54" t="s">
        <v>37</v>
      </c>
      <c r="G54" t="s">
        <v>39</v>
      </c>
    </row>
    <row r="55" spans="2:10" ht="15" x14ac:dyDescent="0.45">
      <c r="C55" t="s">
        <v>34</v>
      </c>
      <c r="D55" s="39">
        <f>D51-E12</f>
        <v>1809.5238095238128</v>
      </c>
      <c r="E55" t="s">
        <v>0</v>
      </c>
      <c r="G55" s="40">
        <f>G51-B21</f>
        <v>-1000.0000000000018</v>
      </c>
    </row>
    <row r="56" spans="2:10" ht="15" x14ac:dyDescent="0.45">
      <c r="C56" t="s">
        <v>35</v>
      </c>
      <c r="D56" s="39">
        <f>D52-E11</f>
        <v>476.19047619047706</v>
      </c>
      <c r="E56" t="s">
        <v>15</v>
      </c>
    </row>
    <row r="57" spans="2:10" ht="15" customHeight="1" x14ac:dyDescent="0.45"/>
    <row r="58" spans="2:10" ht="15" x14ac:dyDescent="0.45">
      <c r="B58" s="3" t="s">
        <v>47</v>
      </c>
      <c r="C58" s="2"/>
      <c r="D58" s="2"/>
      <c r="E58" s="2"/>
      <c r="F58" s="2"/>
      <c r="G58" s="2"/>
      <c r="H58" s="2"/>
      <c r="I58" s="2"/>
      <c r="J58" s="2"/>
    </row>
    <row r="59" spans="2:10" ht="15" customHeight="1" x14ac:dyDescent="0.45"/>
    <row r="60" spans="2:10" ht="15" customHeight="1" x14ac:dyDescent="0.45"/>
    <row r="61" spans="2:10" ht="15" customHeight="1" x14ac:dyDescent="0.45"/>
    <row r="62" spans="2:10" ht="15" customHeight="1" x14ac:dyDescent="0.45"/>
    <row r="63" spans="2:10" ht="15" customHeight="1" x14ac:dyDescent="0.45"/>
    <row r="64" spans="2:10" ht="15" customHeight="1" x14ac:dyDescent="0.45"/>
    <row r="65" spans="2:9" ht="15" customHeight="1" x14ac:dyDescent="0.45"/>
    <row r="66" spans="2:9" ht="15" customHeight="1" x14ac:dyDescent="0.45"/>
    <row r="67" spans="2:9" ht="15" customHeight="1" x14ac:dyDescent="0.45"/>
    <row r="68" spans="2:9" ht="15" customHeight="1" x14ac:dyDescent="0.45"/>
    <row r="69" spans="2:9" ht="15" customHeight="1" x14ac:dyDescent="0.45"/>
    <row r="70" spans="2:9" ht="15" customHeight="1" x14ac:dyDescent="0.45"/>
    <row r="71" spans="2:9" ht="15" customHeight="1" x14ac:dyDescent="0.45"/>
    <row r="72" spans="2:9" ht="15" customHeight="1" x14ac:dyDescent="0.45"/>
    <row r="73" spans="2:9" ht="15" customHeight="1" x14ac:dyDescent="0.45"/>
    <row r="74" spans="2:9" ht="15.4" thickBot="1" x14ac:dyDescent="0.5">
      <c r="C74" s="25"/>
      <c r="D74" s="25"/>
      <c r="E74" s="25"/>
      <c r="F74" s="25"/>
    </row>
    <row r="75" spans="2:9" ht="15" x14ac:dyDescent="0.45">
      <c r="C75" s="60" t="s">
        <v>18</v>
      </c>
      <c r="D75" s="60"/>
      <c r="E75" s="41" t="s">
        <v>21</v>
      </c>
      <c r="F75" s="42"/>
      <c r="G75" s="60" t="s">
        <v>40</v>
      </c>
      <c r="H75" s="60"/>
    </row>
    <row r="76" spans="2:9" ht="15.4" thickBot="1" x14ac:dyDescent="0.5">
      <c r="B76" s="25"/>
      <c r="C76" s="26" t="s">
        <v>2</v>
      </c>
      <c r="D76" s="27" t="s">
        <v>6</v>
      </c>
      <c r="E76" s="26" t="s">
        <v>2</v>
      </c>
      <c r="F76" s="27" t="s">
        <v>6</v>
      </c>
      <c r="G76" s="26" t="s">
        <v>2</v>
      </c>
      <c r="H76" s="27" t="s">
        <v>6</v>
      </c>
      <c r="I76" s="15"/>
    </row>
    <row r="77" spans="2:9" ht="15" x14ac:dyDescent="0.45">
      <c r="B77" s="1" t="s">
        <v>2</v>
      </c>
      <c r="C77" s="10">
        <f>D12</f>
        <v>20000</v>
      </c>
      <c r="D77" s="1"/>
      <c r="E77" s="47">
        <f>E12</f>
        <v>22800</v>
      </c>
      <c r="F77" s="43"/>
      <c r="G77" s="10">
        <f>D51</f>
        <v>24609.523809523813</v>
      </c>
      <c r="H77" s="1"/>
    </row>
    <row r="78" spans="2:9" ht="15" x14ac:dyDescent="0.45">
      <c r="B78" s="11" t="s">
        <v>4</v>
      </c>
      <c r="C78" s="11"/>
      <c r="D78" s="12">
        <f>D14</f>
        <v>9000</v>
      </c>
      <c r="E78" s="44"/>
      <c r="F78" s="44">
        <f>E14</f>
        <v>10200</v>
      </c>
      <c r="G78" s="12"/>
      <c r="H78" s="12">
        <f>E13*D52</f>
        <v>11009.523809523811</v>
      </c>
    </row>
    <row r="79" spans="2:9" ht="15" x14ac:dyDescent="0.45">
      <c r="B79" s="6" t="s">
        <v>11</v>
      </c>
      <c r="C79" s="6"/>
      <c r="D79" s="7">
        <f>D17</f>
        <v>4600</v>
      </c>
      <c r="E79" s="45"/>
      <c r="F79" s="45">
        <f>E17</f>
        <v>4600</v>
      </c>
      <c r="G79" s="7"/>
      <c r="H79" s="7">
        <f>E17</f>
        <v>4600</v>
      </c>
    </row>
    <row r="80" spans="2:9" ht="15.4" thickBot="1" x14ac:dyDescent="0.5">
      <c r="B80" s="28" t="s">
        <v>30</v>
      </c>
      <c r="C80" s="28"/>
      <c r="D80" s="29">
        <f>D18</f>
        <v>6400</v>
      </c>
      <c r="E80" s="46"/>
      <c r="F80" s="46">
        <f>E18</f>
        <v>7999.9999999999982</v>
      </c>
      <c r="G80" s="29"/>
      <c r="H80" s="29">
        <f>B21</f>
        <v>9000</v>
      </c>
    </row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spans="2:5" ht="15" customHeight="1" x14ac:dyDescent="0.45"/>
    <row r="98" spans="2:5" ht="15" customHeight="1" x14ac:dyDescent="0.45"/>
    <row r="99" spans="2:5" ht="15" customHeight="1" x14ac:dyDescent="0.45"/>
    <row r="100" spans="2:5" ht="15" customHeight="1" x14ac:dyDescent="0.45"/>
    <row r="101" spans="2:5" ht="15.4" thickBot="1" x14ac:dyDescent="0.5">
      <c r="C101" s="25"/>
      <c r="D101" s="25"/>
      <c r="E101" s="25"/>
    </row>
    <row r="102" spans="2:5" ht="15.4" thickBot="1" x14ac:dyDescent="0.5">
      <c r="B102" s="25"/>
      <c r="C102" s="25" t="s">
        <v>22</v>
      </c>
      <c r="D102" s="25" t="s">
        <v>23</v>
      </c>
      <c r="E102" s="25" t="s">
        <v>24</v>
      </c>
    </row>
    <row r="103" spans="2:5" ht="15" x14ac:dyDescent="0.45">
      <c r="B103" t="s">
        <v>18</v>
      </c>
      <c r="D103" s="18">
        <v>0</v>
      </c>
      <c r="E103" s="18">
        <v>0</v>
      </c>
    </row>
    <row r="104" spans="2:5" ht="15" x14ac:dyDescent="0.45">
      <c r="C104" s="6"/>
      <c r="D104" s="20">
        <f>MAX(D12,E12,D51)*D24</f>
        <v>25840.000000000004</v>
      </c>
      <c r="E104" s="20">
        <f>D104</f>
        <v>25840.000000000004</v>
      </c>
    </row>
    <row r="105" spans="2:5" ht="15" x14ac:dyDescent="0.45">
      <c r="C105" s="6"/>
      <c r="D105" s="20">
        <f>D103</f>
        <v>0</v>
      </c>
      <c r="E105" s="20">
        <f>D17</f>
        <v>4600</v>
      </c>
    </row>
    <row r="106" spans="2:5" ht="15" x14ac:dyDescent="0.45">
      <c r="C106" s="6" t="s">
        <v>19</v>
      </c>
      <c r="D106" s="20">
        <f>D104</f>
        <v>25840.000000000004</v>
      </c>
      <c r="E106" s="20">
        <f>E105</f>
        <v>4600</v>
      </c>
    </row>
    <row r="107" spans="2:5" ht="15" x14ac:dyDescent="0.45">
      <c r="C107" s="6"/>
      <c r="D107" s="20">
        <f>D103</f>
        <v>0</v>
      </c>
      <c r="E107" s="20">
        <f>E106</f>
        <v>4600</v>
      </c>
    </row>
    <row r="108" spans="2:5" ht="15" x14ac:dyDescent="0.45">
      <c r="C108" s="6"/>
      <c r="D108" s="20">
        <f>D104</f>
        <v>25840.000000000004</v>
      </c>
      <c r="E108" s="20">
        <f>E104*D13/D10+D17</f>
        <v>16228.000000000002</v>
      </c>
    </row>
    <row r="109" spans="2:5" ht="15" x14ac:dyDescent="0.45">
      <c r="C109" s="6" t="s">
        <v>26</v>
      </c>
      <c r="D109" s="20">
        <f>D12</f>
        <v>20000</v>
      </c>
      <c r="E109" s="20">
        <f>E103</f>
        <v>0</v>
      </c>
    </row>
    <row r="110" spans="2:5" ht="15" x14ac:dyDescent="0.45">
      <c r="C110" s="6" t="str">
        <f>_xlfn.CONCAT(B13,",",D14)</f>
        <v>変動費,9000</v>
      </c>
      <c r="D110" s="20">
        <f>D109</f>
        <v>20000</v>
      </c>
      <c r="E110" s="20">
        <f>D13*D11+D17</f>
        <v>13600</v>
      </c>
    </row>
    <row r="111" spans="2:5" ht="15" x14ac:dyDescent="0.45">
      <c r="C111" s="6" t="str">
        <f>_xlfn.CONCAT(B18,",",D18)</f>
        <v>利益,6400</v>
      </c>
      <c r="D111" s="20">
        <f>D109</f>
        <v>20000</v>
      </c>
      <c r="E111" s="20">
        <f>D111</f>
        <v>20000</v>
      </c>
    </row>
    <row r="112" spans="2:5" ht="15" x14ac:dyDescent="0.45">
      <c r="C112" s="6"/>
      <c r="D112" s="20">
        <f>D103</f>
        <v>0</v>
      </c>
      <c r="E112" s="20">
        <f>E111</f>
        <v>20000</v>
      </c>
    </row>
    <row r="113" spans="2:5" ht="15" x14ac:dyDescent="0.45">
      <c r="C113" s="6"/>
      <c r="D113" s="20">
        <f>D17/(D15/D10)</f>
        <v>8363.6363636363621</v>
      </c>
      <c r="E113" s="20">
        <f>E103</f>
        <v>0</v>
      </c>
    </row>
    <row r="114" spans="2:5" ht="15" x14ac:dyDescent="0.45">
      <c r="C114" s="6" t="s">
        <v>25</v>
      </c>
      <c r="D114" s="20">
        <f>D113</f>
        <v>8363.6363636363621</v>
      </c>
      <c r="E114" s="20">
        <f>D114</f>
        <v>8363.6363636363621</v>
      </c>
    </row>
    <row r="115" spans="2:5" ht="15.4" thickBot="1" x14ac:dyDescent="0.5">
      <c r="B115" s="25"/>
      <c r="C115" s="28"/>
      <c r="D115" s="54">
        <f>D103</f>
        <v>0</v>
      </c>
      <c r="E115" s="54">
        <f>E114</f>
        <v>8363.6363636363621</v>
      </c>
    </row>
    <row r="116" spans="2:5" ht="15" x14ac:dyDescent="0.45">
      <c r="B116" t="str">
        <f>G75</f>
        <v>目標利益達成条件</v>
      </c>
      <c r="C116" s="24"/>
      <c r="D116" s="55">
        <f>D103</f>
        <v>0</v>
      </c>
      <c r="E116" s="55">
        <v>0</v>
      </c>
    </row>
    <row r="117" spans="2:5" ht="15" x14ac:dyDescent="0.45">
      <c r="C117" s="6"/>
      <c r="D117" s="20">
        <f>D104</f>
        <v>25840.000000000004</v>
      </c>
      <c r="E117" s="20">
        <f>D117</f>
        <v>25840.000000000004</v>
      </c>
    </row>
    <row r="118" spans="2:5" ht="15" x14ac:dyDescent="0.45">
      <c r="C118" s="6"/>
      <c r="D118" s="20">
        <f>D116</f>
        <v>0</v>
      </c>
      <c r="E118" s="20">
        <f>E17</f>
        <v>4600</v>
      </c>
    </row>
    <row r="119" spans="2:5" ht="15" x14ac:dyDescent="0.45">
      <c r="C119" s="6" t="s">
        <v>28</v>
      </c>
      <c r="D119" s="20">
        <f>D117</f>
        <v>25840.000000000004</v>
      </c>
      <c r="E119" s="20">
        <f>E118</f>
        <v>4600</v>
      </c>
    </row>
    <row r="120" spans="2:5" ht="15" x14ac:dyDescent="0.45">
      <c r="C120" s="6"/>
      <c r="D120" s="20">
        <f>D116</f>
        <v>0</v>
      </c>
      <c r="E120" s="20">
        <f>E119</f>
        <v>4600</v>
      </c>
    </row>
    <row r="121" spans="2:5" ht="15" x14ac:dyDescent="0.45">
      <c r="C121" s="6"/>
      <c r="D121" s="20">
        <f>D117</f>
        <v>25840.000000000004</v>
      </c>
      <c r="E121" s="20">
        <f>E117*E13/E10+E17</f>
        <v>16160.000000000002</v>
      </c>
    </row>
    <row r="122" spans="2:5" ht="15" x14ac:dyDescent="0.45">
      <c r="C122" s="6" t="s">
        <v>41</v>
      </c>
      <c r="D122" s="20">
        <f>D51</f>
        <v>24609.523809523813</v>
      </c>
      <c r="E122" s="20">
        <f>E116</f>
        <v>0</v>
      </c>
    </row>
    <row r="123" spans="2:5" ht="15" x14ac:dyDescent="0.45">
      <c r="C123" s="6" t="str">
        <f>_xlfn.CONCAT(G75,B13,",",ROUND(E13*D52,0))</f>
        <v>目標利益達成条件変動費,11010</v>
      </c>
      <c r="D123" s="20">
        <f>D122</f>
        <v>24609.523809523813</v>
      </c>
      <c r="E123" s="20">
        <f>E13*D52+E17</f>
        <v>15609.523809523811</v>
      </c>
    </row>
    <row r="124" spans="2:5" ht="15" x14ac:dyDescent="0.45">
      <c r="C124" s="20" t="str">
        <f>_xlfn.CONCAT(G75,B18,",",B21)</f>
        <v>目標利益達成条件利益,9000</v>
      </c>
      <c r="D124" s="20">
        <f>D123</f>
        <v>24609.523809523813</v>
      </c>
      <c r="E124" s="20">
        <f>D124</f>
        <v>24609.523809523813</v>
      </c>
    </row>
    <row r="125" spans="2:5" ht="15" x14ac:dyDescent="0.45">
      <c r="C125" s="6"/>
      <c r="D125" s="20">
        <f>D116</f>
        <v>0</v>
      </c>
      <c r="E125" s="20">
        <f>E124</f>
        <v>24609.523809523813</v>
      </c>
    </row>
    <row r="126" spans="2:5" ht="15" x14ac:dyDescent="0.45">
      <c r="C126" s="6"/>
      <c r="D126" s="20">
        <f>E17/((E10-E13)/E10)</f>
        <v>8323.8095238095248</v>
      </c>
      <c r="E126" s="20">
        <f>E116</f>
        <v>0</v>
      </c>
    </row>
    <row r="127" spans="2:5" ht="15" x14ac:dyDescent="0.45">
      <c r="C127" s="6" t="s">
        <v>27</v>
      </c>
      <c r="D127" s="20">
        <f>D126</f>
        <v>8323.8095238095248</v>
      </c>
      <c r="E127" s="20">
        <f>D127</f>
        <v>8323.8095238095248</v>
      </c>
    </row>
    <row r="128" spans="2:5" ht="15.4" thickBot="1" x14ac:dyDescent="0.5">
      <c r="B128" s="25"/>
      <c r="C128" s="28"/>
      <c r="D128" s="54">
        <f>D116</f>
        <v>0</v>
      </c>
      <c r="E128" s="54">
        <f>E127</f>
        <v>8323.8095238095248</v>
      </c>
    </row>
    <row r="129" ht="15" customHeight="1" x14ac:dyDescent="0.45"/>
    <row r="130" ht="0" hidden="1" customHeight="1" x14ac:dyDescent="0.45"/>
    <row r="131" ht="0" hidden="1" customHeight="1" x14ac:dyDescent="0.45"/>
    <row r="132" ht="0" hidden="1" customHeight="1" x14ac:dyDescent="0.45"/>
    <row r="133" ht="0" hidden="1" customHeight="1" x14ac:dyDescent="0.45"/>
    <row r="134" ht="0" hidden="1" customHeight="1" x14ac:dyDescent="0.45"/>
    <row r="135" ht="0" hidden="1" customHeight="1" x14ac:dyDescent="0.45"/>
  </sheetData>
  <mergeCells count="2">
    <mergeCell ref="C75:D75"/>
    <mergeCell ref="G75:H7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CVP値下げ意思決定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2021-08-12T09:29:09Z</dcterms:modified>
  <cp:category/>
  <cp:contentStatus/>
</cp:coreProperties>
</file>