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3" documentId="8_{9AE37404-77CB-499C-9C98-CE10ED570820}" xr6:coauthVersionLast="47" xr6:coauthVersionMax="47" xr10:uidLastSave="{018B8A9D-9D25-4DAD-BE39-79DEB9D73259}"/>
  <bookViews>
    <workbookView xWindow="-98" yWindow="-98" windowWidth="20715" windowHeight="13276" xr2:uid="{68E2C076-72C9-4123-A12C-10F250F0AE54}"/>
  </bookViews>
  <sheets>
    <sheet name="資本予算基本要素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I30" i="2"/>
  <c r="I29" i="2"/>
  <c r="I27" i="2" l="1"/>
  <c r="B76" i="2" l="1"/>
  <c r="B75" i="2"/>
  <c r="B72" i="2"/>
  <c r="B71" i="2"/>
  <c r="D70" i="2"/>
  <c r="E70" i="2"/>
  <c r="F70" i="2"/>
  <c r="G70" i="2"/>
  <c r="H70" i="2"/>
  <c r="B70" i="2"/>
  <c r="D69" i="2"/>
  <c r="E69" i="2"/>
  <c r="F69" i="2"/>
  <c r="G69" i="2"/>
  <c r="H69" i="2"/>
  <c r="C69" i="2"/>
  <c r="B69" i="2"/>
  <c r="D68" i="2"/>
  <c r="E68" i="2"/>
  <c r="F68" i="2"/>
  <c r="G68" i="2"/>
  <c r="H68" i="2"/>
  <c r="B68" i="2"/>
  <c r="D67" i="2"/>
  <c r="E67" i="2"/>
  <c r="F67" i="2"/>
  <c r="G67" i="2"/>
  <c r="H67" i="2"/>
  <c r="C67" i="2"/>
  <c r="B67" i="2"/>
  <c r="H66" i="2"/>
  <c r="D66" i="2"/>
  <c r="E66" i="2"/>
  <c r="F66" i="2"/>
  <c r="G66" i="2"/>
  <c r="C66" i="2"/>
  <c r="D21" i="2"/>
  <c r="D22" i="2" s="1"/>
  <c r="I28" i="2"/>
  <c r="H74" i="2" s="1"/>
  <c r="I17" i="2"/>
  <c r="H72" i="2" s="1"/>
  <c r="E17" i="2"/>
  <c r="D72" i="2" s="1"/>
  <c r="I14" i="2"/>
  <c r="I15" i="2" s="1"/>
  <c r="H71" i="2" s="1"/>
  <c r="F14" i="2"/>
  <c r="F15" i="2" s="1"/>
  <c r="G14" i="2"/>
  <c r="G15" i="2" s="1"/>
  <c r="H14" i="2"/>
  <c r="H15" i="2" s="1"/>
  <c r="H30" i="2" s="1"/>
  <c r="G75" i="2" s="1"/>
  <c r="E14" i="2"/>
  <c r="E15" i="2" s="1"/>
  <c r="E30" i="2" s="1"/>
  <c r="D75" i="2" s="1"/>
  <c r="F17" i="2"/>
  <c r="E72" i="2" s="1"/>
  <c r="G17" i="2"/>
  <c r="F72" i="2" s="1"/>
  <c r="H17" i="2"/>
  <c r="G72" i="2" s="1"/>
  <c r="D71" i="2" l="1"/>
  <c r="G30" i="2"/>
  <c r="F75" i="2" s="1"/>
  <c r="E75" i="2"/>
  <c r="G71" i="2"/>
  <c r="D23" i="2"/>
  <c r="C73" i="2" s="1"/>
  <c r="F71" i="2"/>
  <c r="E71" i="2"/>
  <c r="H75" i="2"/>
  <c r="D30" i="2" l="1"/>
  <c r="D31" i="2" l="1"/>
  <c r="C75" i="2"/>
  <c r="C76" i="2" l="1"/>
  <c r="E31" i="2"/>
  <c r="F31" i="2" l="1"/>
  <c r="D76" i="2"/>
  <c r="G31" i="2" l="1"/>
  <c r="E76" i="2"/>
  <c r="H31" i="2" l="1"/>
  <c r="F76" i="2"/>
  <c r="G76" i="2" l="1"/>
  <c r="I31" i="2"/>
  <c r="H76" i="2" s="1"/>
</calcChain>
</file>

<file path=xl/sharedStrings.xml><?xml version="1.0" encoding="utf-8"?>
<sst xmlns="http://schemas.openxmlformats.org/spreadsheetml/2006/main" count="44" uniqueCount="38">
  <si>
    <t>サンプル_単純例</t>
    <rPh sb="5" eb="7">
      <t>タンジュン</t>
    </rPh>
    <rPh sb="7" eb="8">
      <t>レイ</t>
    </rPh>
    <phoneticPr fontId="3"/>
  </si>
  <si>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</si>
  <si>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</si>
  <si>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投資意思決定</t>
    <rPh sb="0" eb="6">
      <t>トウシイシケッテイ</t>
    </rPh>
    <phoneticPr fontId="3"/>
  </si>
  <si>
    <t>０年度</t>
    <rPh sb="1" eb="3">
      <t>ネンド</t>
    </rPh>
    <phoneticPr fontId="2"/>
  </si>
  <si>
    <t>１年度</t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</si>
  <si>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</si>
  <si>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</si>
  <si>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</si>
  <si>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</si>
  <si>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t>初期投資</t>
    <rPh sb="0" eb="4">
      <t>ショキトウシ</t>
    </rPh>
    <phoneticPr fontId="2"/>
  </si>
  <si>
    <t>正味キャッシュフロー</t>
    <rPh sb="0" eb="2">
      <t>ショウミ</t>
    </rPh>
    <phoneticPr fontId="2"/>
  </si>
  <si>
    <t>従来設備の売却/廃棄</t>
    <rPh sb="0" eb="4">
      <t>ジュウライセツビ</t>
    </rPh>
    <rPh sb="5" eb="7">
      <t>バイキャク</t>
    </rPh>
    <rPh sb="8" eb="10">
      <t>ハイキ</t>
    </rPh>
    <phoneticPr fontId="2"/>
  </si>
  <si>
    <t>%</t>
    <phoneticPr fontId="2"/>
  </si>
  <si>
    <t>営業CF</t>
    <rPh sb="0" eb="2">
      <t>エイギョウ</t>
    </rPh>
    <phoneticPr fontId="2"/>
  </si>
  <si>
    <t>営業CFにかかる法人税率</t>
    <rPh sb="0" eb="2">
      <t>エイギョウ</t>
    </rPh>
    <rPh sb="8" eb="11">
      <t>ホウジンゼイ</t>
    </rPh>
    <rPh sb="11" eb="12">
      <t>リツ</t>
    </rPh>
    <phoneticPr fontId="2"/>
  </si>
  <si>
    <t>追加投資</t>
    <rPh sb="0" eb="4">
      <t>ツイカトウシ</t>
    </rPh>
    <phoneticPr fontId="2"/>
  </si>
  <si>
    <t>減価償却費</t>
    <rPh sb="0" eb="5">
      <t>ゲンカショウキャクヒ</t>
    </rPh>
    <phoneticPr fontId="2"/>
  </si>
  <si>
    <t>新規設備の売却/廃棄</t>
    <rPh sb="0" eb="2">
      <t>シンキ</t>
    </rPh>
    <rPh sb="2" eb="4">
      <t>セツビ</t>
    </rPh>
    <rPh sb="5" eb="7">
      <t>バイキャク</t>
    </rPh>
    <rPh sb="8" eb="10">
      <t>ハイキ</t>
    </rPh>
    <phoneticPr fontId="2"/>
  </si>
  <si>
    <t>従来設備の売却/廃棄にかかる資産税率</t>
    <rPh sb="0" eb="4">
      <t>ジュウライセツビ</t>
    </rPh>
    <rPh sb="5" eb="7">
      <t>バイキャク</t>
    </rPh>
    <rPh sb="8" eb="10">
      <t>ハイキ</t>
    </rPh>
    <rPh sb="14" eb="16">
      <t>シサン</t>
    </rPh>
    <rPh sb="16" eb="18">
      <t>ゼイリツ</t>
    </rPh>
    <phoneticPr fontId="2"/>
  </si>
  <si>
    <t>新規設備の売却/廃棄にかかる資産税率</t>
    <rPh sb="0" eb="4">
      <t>シンキセツビ</t>
    </rPh>
    <rPh sb="5" eb="7">
      <t>バイキャク</t>
    </rPh>
    <rPh sb="8" eb="10">
      <t>ハイキ</t>
    </rPh>
    <rPh sb="14" eb="16">
      <t>シサン</t>
    </rPh>
    <rPh sb="16" eb="18">
      <t>ゼイリツ</t>
    </rPh>
    <phoneticPr fontId="2"/>
  </si>
  <si>
    <t xml:space="preserve"> 法人税</t>
    <rPh sb="1" eb="4">
      <t>ホウジンゼイ</t>
    </rPh>
    <phoneticPr fontId="2"/>
  </si>
  <si>
    <t xml:space="preserve"> 税引後正味CF</t>
    <rPh sb="1" eb="4">
      <t>ゼイビキゴ</t>
    </rPh>
    <rPh sb="4" eb="6">
      <t>ショウミ</t>
    </rPh>
    <phoneticPr fontId="2"/>
  </si>
  <si>
    <t xml:space="preserve"> 税引後営業CF</t>
    <rPh sb="1" eb="4">
      <t>ゼイビキゴ</t>
    </rPh>
    <rPh sb="4" eb="6">
      <t>エイギョウ</t>
    </rPh>
    <phoneticPr fontId="2"/>
  </si>
  <si>
    <t xml:space="preserve"> タックスシールド</t>
    <phoneticPr fontId="2"/>
  </si>
  <si>
    <t xml:space="preserve"> 新規設備の未償却残</t>
    <rPh sb="1" eb="5">
      <t>シンキセツビ</t>
    </rPh>
    <rPh sb="6" eb="7">
      <t>ミ</t>
    </rPh>
    <rPh sb="7" eb="10">
      <t>ショウキャクザン</t>
    </rPh>
    <phoneticPr fontId="2"/>
  </si>
  <si>
    <t xml:space="preserve"> 売却/廃棄損益</t>
    <rPh sb="1" eb="3">
      <t>バイキャク</t>
    </rPh>
    <rPh sb="4" eb="6">
      <t>ハイキ</t>
    </rPh>
    <rPh sb="6" eb="8">
      <t>ソンエキ</t>
    </rPh>
    <phoneticPr fontId="2"/>
  </si>
  <si>
    <t>資産税</t>
    <rPh sb="0" eb="2">
      <t>シサン</t>
    </rPh>
    <rPh sb="2" eb="3">
      <t>ゼイ</t>
    </rPh>
    <phoneticPr fontId="2"/>
  </si>
  <si>
    <t xml:space="preserve"> 資産税</t>
    <rPh sb="1" eb="4">
      <t>シサンゼイ</t>
    </rPh>
    <phoneticPr fontId="2"/>
  </si>
  <si>
    <t>累積キャッシュフロー</t>
    <rPh sb="0" eb="2">
      <t>ルイセキ</t>
    </rPh>
    <phoneticPr fontId="2"/>
  </si>
  <si>
    <t>グラフ</t>
    <phoneticPr fontId="2"/>
  </si>
  <si>
    <t>従来設備の売却/廃棄</t>
    <phoneticPr fontId="2"/>
  </si>
  <si>
    <t>新規設備の売却/廃棄</t>
    <rPh sb="0" eb="4">
      <t>シンキセツビ</t>
    </rPh>
    <rPh sb="5" eb="7">
      <t>バイキャク</t>
    </rPh>
    <rPh sb="8" eb="10">
      <t>ハイキ</t>
    </rPh>
    <phoneticPr fontId="2"/>
  </si>
  <si>
    <t>●グラフ元</t>
    <rPh sb="4" eb="5">
      <t>モト</t>
    </rPh>
    <phoneticPr fontId="2"/>
  </si>
  <si>
    <t>資本予算の基本的計算要素</t>
    <rPh sb="0" eb="4">
      <t>シホンヨサン</t>
    </rPh>
    <rPh sb="5" eb="8">
      <t>キホンテキ</t>
    </rPh>
    <rPh sb="8" eb="12">
      <t>ケイサンヨウソ</t>
    </rPh>
    <phoneticPr fontId="3"/>
  </si>
  <si>
    <t>追加運転資金投資</t>
    <rPh sb="0" eb="2">
      <t>ツイカ</t>
    </rPh>
    <rPh sb="2" eb="4">
      <t>ウンテン</t>
    </rPh>
    <rPh sb="4" eb="6">
      <t>シキン</t>
    </rPh>
    <rPh sb="6" eb="8">
      <t>トウシ</t>
    </rPh>
    <phoneticPr fontId="2"/>
  </si>
  <si>
    <t>運転資金投資</t>
    <rPh sb="0" eb="2">
      <t>ウンテン</t>
    </rPh>
    <rPh sb="2" eb="4">
      <t>シキン</t>
    </rPh>
    <rPh sb="4" eb="6">
      <t>トウシ</t>
    </rPh>
    <phoneticPr fontId="2"/>
  </si>
  <si>
    <t xml:space="preserve"> 売却/廃棄支出</t>
    <rPh sb="1" eb="3">
      <t>バイキャク</t>
    </rPh>
    <rPh sb="4" eb="6">
      <t>ハイキ</t>
    </rPh>
    <rPh sb="6" eb="8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</si>
</sst>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;[Red]\-#,##0\ "/>
    <numFmt numFmtId="178" formatCode="#,##0.0_ ;[Red]\-#,##0.0\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7" fillId="0" borderId="2" xfId="0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7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14" xfId="0" applyFont="1" applyFill="1" applyBorder="1">
      <alignment vertical="center"/>
    </xf>
    <xf numFmtId="177" fontId="4" fillId="0" borderId="6" xfId="1" applyNumberFormat="1" applyFont="1" applyBorder="1">
      <alignment vertical="center"/>
    </xf>
    <xf numFmtId="177" fontId="8" fillId="3" borderId="5" xfId="1" applyNumberFormat="1" applyFont="1" applyFill="1" applyBorder="1">
      <alignment vertical="center"/>
    </xf>
    <xf numFmtId="177" fontId="4" fillId="0" borderId="0" xfId="1" applyNumberFormat="1" applyFont="1">
      <alignment vertical="center"/>
    </xf>
    <xf numFmtId="177" fontId="4" fillId="0" borderId="0" xfId="1" applyNumberFormat="1" applyFont="1" applyBorder="1">
      <alignment vertical="center"/>
    </xf>
    <xf numFmtId="177" fontId="8" fillId="3" borderId="7" xfId="1" applyNumberFormat="1" applyFont="1" applyFill="1" applyBorder="1">
      <alignment vertical="center"/>
    </xf>
    <xf numFmtId="177" fontId="8" fillId="3" borderId="14" xfId="1" applyNumberFormat="1" applyFont="1" applyFill="1" applyBorder="1">
      <alignment vertical="center"/>
    </xf>
    <xf numFmtId="177" fontId="8" fillId="3" borderId="8" xfId="1" applyNumberFormat="1" applyFont="1" applyFill="1" applyBorder="1">
      <alignment vertical="center"/>
    </xf>
    <xf numFmtId="177" fontId="7" fillId="0" borderId="0" xfId="1" applyNumberFormat="1" applyFont="1" applyBorder="1">
      <alignment vertical="center"/>
    </xf>
    <xf numFmtId="177" fontId="8" fillId="3" borderId="9" xfId="1" applyNumberFormat="1" applyFont="1" applyFill="1" applyBorder="1">
      <alignment vertical="center"/>
    </xf>
    <xf numFmtId="177" fontId="4" fillId="0" borderId="2" xfId="1" applyNumberFormat="1" applyFont="1" applyBorder="1">
      <alignment vertical="center"/>
    </xf>
    <xf numFmtId="177" fontId="6" fillId="3" borderId="7" xfId="1" applyNumberFormat="1" applyFont="1" applyFill="1" applyBorder="1">
      <alignment vertical="center"/>
    </xf>
    <xf numFmtId="177" fontId="6" fillId="3" borderId="14" xfId="1" applyNumberFormat="1" applyFont="1" applyFill="1" applyBorder="1">
      <alignment vertical="center"/>
    </xf>
    <xf numFmtId="177" fontId="6" fillId="3" borderId="8" xfId="1" applyNumberFormat="1" applyFont="1" applyFill="1" applyBorder="1">
      <alignment vertical="center"/>
    </xf>
    <xf numFmtId="177" fontId="7" fillId="0" borderId="10" xfId="1" applyNumberFormat="1" applyFont="1" applyBorder="1">
      <alignment vertical="center"/>
    </xf>
    <xf numFmtId="177" fontId="4" fillId="0" borderId="10" xfId="1" applyNumberFormat="1" applyFont="1" applyBorder="1">
      <alignment vertical="center"/>
    </xf>
    <xf numFmtId="177" fontId="7" fillId="0" borderId="6" xfId="1" applyNumberFormat="1" applyFont="1" applyBorder="1">
      <alignment vertical="center"/>
    </xf>
    <xf numFmtId="177" fontId="6" fillId="3" borderId="11" xfId="1" applyNumberFormat="1" applyFont="1" applyFill="1" applyBorder="1">
      <alignment vertical="center"/>
    </xf>
    <xf numFmtId="177" fontId="6" fillId="3" borderId="12" xfId="1" applyNumberFormat="1" applyFont="1" applyFill="1" applyBorder="1">
      <alignment vertical="center"/>
    </xf>
    <xf numFmtId="177" fontId="6" fillId="3" borderId="13" xfId="1" applyNumberFormat="1" applyFont="1" applyFill="1" applyBorder="1">
      <alignment vertical="center"/>
    </xf>
    <xf numFmtId="177" fontId="9" fillId="0" borderId="6" xfId="1" applyNumberFormat="1" applyFont="1" applyFill="1" applyBorder="1">
      <alignment vertical="center"/>
    </xf>
    <xf numFmtId="177" fontId="7" fillId="0" borderId="2" xfId="1" applyNumberFormat="1" applyFont="1" applyBorder="1">
      <alignment vertical="center"/>
    </xf>
    <xf numFmtId="177" fontId="4" fillId="0" borderId="3" xfId="1" applyNumberFormat="1" applyFont="1" applyBorder="1">
      <alignment vertical="center"/>
    </xf>
    <xf numFmtId="177" fontId="7" fillId="0" borderId="3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8" fontId="6" fillId="3" borderId="9" xfId="1" applyNumberFormat="1" applyFont="1" applyFill="1" applyBorder="1">
      <alignment vertical="center"/>
    </xf>
    <xf numFmtId="178" fontId="6" fillId="3" borderId="12" xfId="1" applyNumberFormat="1" applyFont="1" applyFill="1" applyBorder="1">
      <alignment vertical="center"/>
    </xf>
    <xf numFmtId="178" fontId="6" fillId="3" borderId="15" xfId="1" applyNumberFormat="1" applyFont="1" applyFill="1" applyBorder="1">
      <alignment vertical="center"/>
    </xf>
    <xf numFmtId="177" fontId="4" fillId="0" borderId="0" xfId="0" applyNumberFormat="1" applyFont="1">
      <alignment vertical="center"/>
    </xf>
    <xf numFmtId="177" fontId="4" fillId="0" borderId="2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sz="1400" b="1"/>
              <a:t>資本予算</a:t>
            </a:r>
            <a:r>
              <a:rPr lang="ja-JP" altLang="en-US" sz="1400" b="1"/>
              <a:t>の基本形</a:t>
            </a:r>
            <a:endParaRPr lang="en-US" altLang="ja-JP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31885964912282"/>
          <c:y val="0.10052264957264956"/>
          <c:w val="0.87925716374269014"/>
          <c:h val="0.65678034188034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資本予算基本要素!$B$67</c:f>
              <c:strCache>
                <c:ptCount val="1"/>
                <c:pt idx="0">
                  <c:v>初期投資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資本予算基本要素!$C$67:$H$67</c:f>
              <c:numCache>
                <c:formatCode>#,##0_ ;[Red]\-#,##0\ </c:formatCode>
                <c:ptCount val="6"/>
                <c:pt idx="0">
                  <c:v>-50000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0-4A2B-A773-B1195901E89C}"/>
            </c:ext>
          </c:extLst>
        </c:ser>
        <c:ser>
          <c:idx val="1"/>
          <c:order val="1"/>
          <c:tx>
            <c:strRef>
              <c:f>資本予算基本要素!$B$68</c:f>
              <c:strCache>
                <c:ptCount val="1"/>
                <c:pt idx="0">
                  <c:v>追加投資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資本予算基本要素!$C$68:$H$68</c:f>
              <c:numCache>
                <c:formatCode>#,##0_ ;[Red]\-#,##0\ </c:formatCode>
                <c:ptCount val="6"/>
                <c:pt idx="1">
                  <c:v>0</c:v>
                </c:pt>
                <c:pt idx="2">
                  <c:v>-10000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0-4A2B-A773-B1195901E89C}"/>
            </c:ext>
          </c:extLst>
        </c:ser>
        <c:ser>
          <c:idx val="2"/>
          <c:order val="2"/>
          <c:tx>
            <c:strRef>
              <c:f>資本予算基本要素!$B$69</c:f>
              <c:strCache>
                <c:ptCount val="1"/>
                <c:pt idx="0">
                  <c:v>運転資金投資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資本予算基本要素!$C$69:$H$69</c:f>
              <c:numCache>
                <c:formatCode>#,##0_ ;[Red]\-#,##0\ </c:formatCode>
                <c:ptCount val="6"/>
                <c:pt idx="0">
                  <c:v>-40000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0-4A2B-A773-B1195901E89C}"/>
            </c:ext>
          </c:extLst>
        </c:ser>
        <c:ser>
          <c:idx val="3"/>
          <c:order val="3"/>
          <c:tx>
            <c:strRef>
              <c:f>資本予算基本要素!$B$70</c:f>
              <c:strCache>
                <c:ptCount val="1"/>
                <c:pt idx="0">
                  <c:v>追加運転資金投資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資本予算基本要素!$C$70:$H$70</c:f>
              <c:numCache>
                <c:formatCode>#,##0_ ;[Red]\-#,##0\ </c:formatCode>
                <c:ptCount val="6"/>
                <c:pt idx="1">
                  <c:v>0</c:v>
                </c:pt>
                <c:pt idx="2">
                  <c:v>-4000</c:v>
                </c:pt>
                <c:pt idx="3">
                  <c:v>0</c:v>
                </c:pt>
                <c:pt idx="4">
                  <c:v>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A0-4A2B-A773-B1195901E89C}"/>
            </c:ext>
          </c:extLst>
        </c:ser>
        <c:ser>
          <c:idx val="4"/>
          <c:order val="4"/>
          <c:tx>
            <c:strRef>
              <c:f>資本予算基本要素!$B$71</c:f>
              <c:strCache>
                <c:ptCount val="1"/>
                <c:pt idx="0">
                  <c:v>税引後営業CF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資本予算基本要素!$C$71:$H$71</c:f>
              <c:numCache>
                <c:formatCode>#,##0_ ;[Red]\-#,##0\ </c:formatCode>
                <c:ptCount val="6"/>
                <c:pt idx="1">
                  <c:v>35000</c:v>
                </c:pt>
                <c:pt idx="2">
                  <c:v>35000</c:v>
                </c:pt>
                <c:pt idx="3">
                  <c:v>38500</c:v>
                </c:pt>
                <c:pt idx="4">
                  <c:v>38500</c:v>
                </c:pt>
                <c:pt idx="5">
                  <c:v>38500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0-4A2B-A773-B1195901E89C}"/>
            </c:ext>
          </c:extLst>
        </c:ser>
        <c:ser>
          <c:idx val="5"/>
          <c:order val="5"/>
          <c:tx>
            <c:strRef>
              <c:f>資本予算基本要素!$B$72</c:f>
              <c:strCache>
                <c:ptCount val="1"/>
                <c:pt idx="0">
                  <c:v>タックスシールド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資本予算基本要素!$C$72:$H$72</c:f>
              <c:numCache>
                <c:formatCode>#,##0_ ;[Red]\-#,##0\ </c:formatCode>
                <c:ptCount val="6"/>
                <c:pt idx="1">
                  <c:v>3750</c:v>
                </c:pt>
                <c:pt idx="2">
                  <c:v>3750</c:v>
                </c:pt>
                <c:pt idx="3">
                  <c:v>4050</c:v>
                </c:pt>
                <c:pt idx="4">
                  <c:v>4050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A0-4A2B-A773-B1195901E89C}"/>
            </c:ext>
          </c:extLst>
        </c:ser>
        <c:ser>
          <c:idx val="6"/>
          <c:order val="6"/>
          <c:tx>
            <c:strRef>
              <c:f>資本予算基本要素!$B$73</c:f>
              <c:strCache>
                <c:ptCount val="1"/>
                <c:pt idx="0">
                  <c:v>従来設備の売却/廃棄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資本予算基本要素!$C$73:$H$73</c:f>
              <c:numCache>
                <c:formatCode>#,##0_ ;[Red]\-#,##0\ </c:formatCode>
                <c:ptCount val="6"/>
                <c:pt idx="0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A0-4A2B-A773-B1195901E89C}"/>
            </c:ext>
          </c:extLst>
        </c:ser>
        <c:ser>
          <c:idx val="7"/>
          <c:order val="7"/>
          <c:tx>
            <c:strRef>
              <c:f>資本予算基本要素!$B$74</c:f>
              <c:strCache>
                <c:ptCount val="1"/>
                <c:pt idx="0">
                  <c:v>新規設備の売却/廃棄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資本予算基本要素!$C$74:$H$74</c:f>
              <c:numCache>
                <c:formatCode>#,##0_ ;[Red]\-#,##0\ </c:formatCode>
                <c:ptCount val="6"/>
                <c:pt idx="5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A0-4A2B-A773-B1195901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935619327"/>
        <c:axId val="965094975"/>
      </c:barChart>
      <c:lineChart>
        <c:grouping val="standard"/>
        <c:varyColors val="0"/>
        <c:ser>
          <c:idx val="8"/>
          <c:order val="8"/>
          <c:tx>
            <c:strRef>
              <c:f>資本予算基本要素!$B$75</c:f>
              <c:strCache>
                <c:ptCount val="1"/>
                <c:pt idx="0">
                  <c:v>正味キャッシュフロー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資本予算基本要素!$C$75:$H$75</c:f>
              <c:numCache>
                <c:formatCode>#,##0_ ;[Red]\-#,##0\ </c:formatCode>
                <c:ptCount val="6"/>
                <c:pt idx="0">
                  <c:v>-89260</c:v>
                </c:pt>
                <c:pt idx="1">
                  <c:v>38750</c:v>
                </c:pt>
                <c:pt idx="2">
                  <c:v>24750</c:v>
                </c:pt>
                <c:pt idx="3">
                  <c:v>42550</c:v>
                </c:pt>
                <c:pt idx="4">
                  <c:v>42550</c:v>
                </c:pt>
                <c:pt idx="5">
                  <c:v>83160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A0-4A2B-A773-B1195901E89C}"/>
            </c:ext>
          </c:extLst>
        </c:ser>
        <c:ser>
          <c:idx val="9"/>
          <c:order val="9"/>
          <c:tx>
            <c:strRef>
              <c:f>資本予算基本要素!$B$76</c:f>
              <c:strCache>
                <c:ptCount val="1"/>
                <c:pt idx="0">
                  <c:v>累積キャッシュフロー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資本予算基本要素!$C$66:$H$66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資本予算基本要素!$C$76:$H$76</c:f>
              <c:numCache>
                <c:formatCode>#,##0_ ;[Red]\-#,##0\ </c:formatCode>
                <c:ptCount val="6"/>
                <c:pt idx="0">
                  <c:v>-89260</c:v>
                </c:pt>
                <c:pt idx="1">
                  <c:v>-50510</c:v>
                </c:pt>
                <c:pt idx="2">
                  <c:v>-25760</c:v>
                </c:pt>
                <c:pt idx="3">
                  <c:v>16790</c:v>
                </c:pt>
                <c:pt idx="4">
                  <c:v>59340</c:v>
                </c:pt>
                <c:pt idx="5">
                  <c:v>142500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A0-4A2B-A773-B1195901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19327"/>
        <c:axId val="965094975"/>
      </c:lineChart>
      <c:catAx>
        <c:axId val="9356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（時間軸）</a:t>
                </a:r>
              </a:p>
            </c:rich>
          </c:tx>
          <c:layout>
            <c:manualLayout>
              <c:xMode val="edge"/>
              <c:yMode val="edge"/>
              <c:x val="0.89365350877192984"/>
              <c:y val="0.80570405982905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65094975"/>
        <c:crosses val="autoZero"/>
        <c:auto val="1"/>
        <c:lblAlgn val="ctr"/>
        <c:lblOffset val="100"/>
        <c:noMultiLvlLbl val="0"/>
      </c:catAx>
      <c:valAx>
        <c:axId val="96509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8567251461988305E-2"/>
              <c:y val="3.29630555555555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61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37</xdr:row>
      <xdr:rowOff>80963</xdr:rowOff>
    </xdr:from>
    <xdr:to>
      <xdr:col>10</xdr:col>
      <xdr:colOff>324899</xdr:colOff>
      <xdr:row>61</xdr:row>
      <xdr:rowOff>188963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9F2869F-7806-4972-A672-916C4F7ED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908A-94B9-4F00-BAEE-CF69E2E7840D}">
  <dimension ref="A1:L77"/>
  <sheetViews>
    <sheetView tabSelected="1" zoomScaleNormal="100" workbookViewId="0"/>
  </sheetViews>
  <sheetFormatPr defaultColWidth="0" defaultRowHeight="15" zeroHeight="1" x14ac:dyDescent="0.7"/>
  <cols>
    <col min="1" max="1" width="0.8125" style="2" customWidth="1"/>
    <col min="2" max="11" width="9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6"/>
    </row>
    <row r="2" spans="2:11" x14ac:dyDescent="0.45">
      <c r="B2" s="1" t="s">
        <v>34</v>
      </c>
      <c r="C2" s="1"/>
      <c r="D2" s="1"/>
      <c r="E2" s="1"/>
      <c r="F2" s="1"/>
      <c r="G2" s="1"/>
      <c r="H2" s="1"/>
      <c r="I2" s="1"/>
      <c r="J2" s="1"/>
      <c r="K2" s="6"/>
    </row>
    <row r="3" spans="2:11" x14ac:dyDescent="0.45">
      <c r="B3" s="1" t="s">
        <v>0</v>
      </c>
      <c r="C3" s="1"/>
      <c r="D3" s="1"/>
      <c r="E3" s="1"/>
      <c r="F3" s="1"/>
      <c r="G3" s="1"/>
      <c r="H3" s="1"/>
      <c r="I3" s="1"/>
      <c r="J3" s="1"/>
      <c r="K3" s="6"/>
    </row>
    <row r="4" spans="2:11" x14ac:dyDescent="0.45">
      <c r="B4" s="1" t="s">
        <v>1</v>
      </c>
      <c r="C4" s="1"/>
      <c r="D4" s="1"/>
      <c r="E4" s="1"/>
      <c r="F4" s="1"/>
      <c r="G4" s="1"/>
      <c r="H4" s="1"/>
      <c r="I4" s="1"/>
      <c r="J4" s="1"/>
      <c r="K4" s="6"/>
    </row>
    <row r="5" spans="2:11" x14ac:dyDescent="0.7"/>
    <row r="6" spans="2:11" x14ac:dyDescent="0.45">
      <c r="B6" s="3" t="s">
        <v>2</v>
      </c>
      <c r="C6" s="1"/>
      <c r="D6" s="1"/>
      <c r="E6" s="1"/>
      <c r="F6" s="1"/>
      <c r="G6" s="1"/>
      <c r="H6" s="1"/>
      <c r="I6" s="1"/>
      <c r="J6" s="1"/>
      <c r="K6" s="6"/>
    </row>
    <row r="7" spans="2:11" ht="15.4" thickBot="1" x14ac:dyDescent="0.75">
      <c r="D7" s="8"/>
      <c r="E7" s="8"/>
      <c r="F7" s="8"/>
      <c r="G7" s="8"/>
      <c r="H7" s="8"/>
      <c r="I7" s="8"/>
    </row>
    <row r="8" spans="2:11" ht="15.4" thickBot="1" x14ac:dyDescent="0.75">
      <c r="B8" s="8"/>
      <c r="C8" s="8"/>
      <c r="D8" s="18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19" t="s">
        <v>9</v>
      </c>
    </row>
    <row r="9" spans="2:11" ht="15.4" thickBot="1" x14ac:dyDescent="0.75">
      <c r="B9" s="5" t="s">
        <v>10</v>
      </c>
      <c r="D9" s="22">
        <v>-50000</v>
      </c>
      <c r="E9" s="23"/>
      <c r="F9" s="23"/>
      <c r="G9" s="23"/>
      <c r="H9" s="23"/>
      <c r="I9" s="23"/>
    </row>
    <row r="10" spans="2:11" ht="15.4" thickBot="1" x14ac:dyDescent="0.75">
      <c r="B10" s="11" t="s">
        <v>16</v>
      </c>
      <c r="C10" s="12"/>
      <c r="D10" s="24"/>
      <c r="E10" s="25"/>
      <c r="F10" s="26">
        <v>-10000</v>
      </c>
      <c r="G10" s="26"/>
      <c r="H10" s="26"/>
      <c r="I10" s="27"/>
    </row>
    <row r="11" spans="2:11" ht="15.4" thickBot="1" x14ac:dyDescent="0.75">
      <c r="B11" s="11" t="s">
        <v>36</v>
      </c>
      <c r="C11" s="13"/>
      <c r="D11" s="22">
        <v>-40000</v>
      </c>
      <c r="E11" s="28"/>
      <c r="F11" s="28"/>
      <c r="G11" s="28"/>
      <c r="H11" s="28"/>
      <c r="I11" s="29">
        <v>40000</v>
      </c>
    </row>
    <row r="12" spans="2:11" ht="15.4" thickBot="1" x14ac:dyDescent="0.75">
      <c r="B12" s="11" t="s">
        <v>35</v>
      </c>
      <c r="C12" s="13"/>
      <c r="D12" s="21"/>
      <c r="E12" s="25"/>
      <c r="F12" s="26">
        <v>-4000</v>
      </c>
      <c r="G12" s="26"/>
      <c r="H12" s="26"/>
      <c r="I12" s="27">
        <v>4000</v>
      </c>
    </row>
    <row r="13" spans="2:11" ht="15.4" thickBot="1" x14ac:dyDescent="0.75">
      <c r="B13" s="12" t="s">
        <v>14</v>
      </c>
      <c r="C13" s="13"/>
      <c r="D13" s="30"/>
      <c r="E13" s="31">
        <v>50000</v>
      </c>
      <c r="F13" s="32">
        <v>50000</v>
      </c>
      <c r="G13" s="32">
        <v>55000</v>
      </c>
      <c r="H13" s="32">
        <v>55000</v>
      </c>
      <c r="I13" s="33">
        <v>55000</v>
      </c>
    </row>
    <row r="14" spans="2:11" x14ac:dyDescent="0.7">
      <c r="B14" s="12" t="s">
        <v>21</v>
      </c>
      <c r="C14" s="13"/>
      <c r="D14" s="30"/>
      <c r="E14" s="21">
        <f>-E13*$F34/100</f>
        <v>-15000</v>
      </c>
      <c r="F14" s="21">
        <f>-F13*$F34/100</f>
        <v>-15000</v>
      </c>
      <c r="G14" s="21">
        <f>-G13*$F34/100</f>
        <v>-16500</v>
      </c>
      <c r="H14" s="21">
        <f>-H13*$F34/100</f>
        <v>-16500</v>
      </c>
      <c r="I14" s="21">
        <f>-I13*$F34/100</f>
        <v>-16500</v>
      </c>
    </row>
    <row r="15" spans="2:11" ht="15.4" thickBot="1" x14ac:dyDescent="0.75">
      <c r="B15" s="11" t="s">
        <v>23</v>
      </c>
      <c r="C15" s="13"/>
      <c r="D15" s="30"/>
      <c r="E15" s="34">
        <f>E13+E14</f>
        <v>35000</v>
      </c>
      <c r="F15" s="34">
        <f t="shared" ref="F15:H15" si="0">F13+F14</f>
        <v>35000</v>
      </c>
      <c r="G15" s="34">
        <f t="shared" si="0"/>
        <v>38500</v>
      </c>
      <c r="H15" s="34">
        <f t="shared" si="0"/>
        <v>38500</v>
      </c>
      <c r="I15" s="34">
        <f>I13+I14</f>
        <v>38500</v>
      </c>
    </row>
    <row r="16" spans="2:11" ht="15.4" thickBot="1" x14ac:dyDescent="0.75">
      <c r="B16" s="12" t="s">
        <v>17</v>
      </c>
      <c r="C16" s="13"/>
      <c r="D16" s="30"/>
      <c r="E16" s="31">
        <v>12500</v>
      </c>
      <c r="F16" s="32">
        <v>12500</v>
      </c>
      <c r="G16" s="32">
        <v>13500</v>
      </c>
      <c r="H16" s="32">
        <v>13500</v>
      </c>
      <c r="I16" s="33">
        <v>1000</v>
      </c>
    </row>
    <row r="17" spans="2:9" ht="15.4" thickBot="1" x14ac:dyDescent="0.75">
      <c r="B17" s="11" t="s">
        <v>24</v>
      </c>
      <c r="C17" s="13"/>
      <c r="D17" s="35"/>
      <c r="E17" s="36">
        <f>E16*$F34/100</f>
        <v>3750</v>
      </c>
      <c r="F17" s="36">
        <f>F16*$F34/100</f>
        <v>3750</v>
      </c>
      <c r="G17" s="36">
        <f>G16*$F34/100</f>
        <v>4050</v>
      </c>
      <c r="H17" s="36">
        <f>H16*$F34/100</f>
        <v>4050</v>
      </c>
      <c r="I17" s="36">
        <f>I16*$F34/100</f>
        <v>300</v>
      </c>
    </row>
    <row r="18" spans="2:9" x14ac:dyDescent="0.7">
      <c r="B18" s="12" t="s">
        <v>12</v>
      </c>
      <c r="C18" s="13"/>
      <c r="D18" s="37">
        <v>1000</v>
      </c>
      <c r="E18" s="30"/>
      <c r="F18" s="30"/>
      <c r="G18" s="30"/>
      <c r="H18" s="30"/>
      <c r="I18" s="30"/>
    </row>
    <row r="19" spans="2:9" x14ac:dyDescent="0.7">
      <c r="B19" s="12" t="s">
        <v>25</v>
      </c>
      <c r="C19" s="13"/>
      <c r="D19" s="38">
        <v>100</v>
      </c>
      <c r="E19" s="30"/>
      <c r="F19" s="30"/>
      <c r="G19" s="30"/>
      <c r="H19" s="30"/>
      <c r="I19" s="30"/>
    </row>
    <row r="20" spans="2:9" ht="15.4" thickBot="1" x14ac:dyDescent="0.75">
      <c r="B20" s="12" t="s">
        <v>37</v>
      </c>
      <c r="C20" s="13"/>
      <c r="D20" s="39">
        <v>-100</v>
      </c>
      <c r="E20" s="30"/>
      <c r="F20" s="30"/>
      <c r="G20" s="30"/>
      <c r="H20" s="30"/>
      <c r="I20" s="30"/>
    </row>
    <row r="21" spans="2:9" x14ac:dyDescent="0.7">
      <c r="B21" s="12" t="s">
        <v>26</v>
      </c>
      <c r="C21" s="13"/>
      <c r="D21" s="40">
        <f>D18-D19+D20</f>
        <v>800</v>
      </c>
      <c r="E21" s="30"/>
      <c r="F21" s="30"/>
      <c r="G21" s="30"/>
      <c r="H21" s="30"/>
      <c r="I21" s="30"/>
    </row>
    <row r="22" spans="2:9" x14ac:dyDescent="0.7">
      <c r="B22" s="13" t="s">
        <v>27</v>
      </c>
      <c r="C22" s="12"/>
      <c r="D22" s="30">
        <f>-D21*F33/100</f>
        <v>-160</v>
      </c>
      <c r="E22" s="30"/>
      <c r="F22" s="30"/>
      <c r="G22" s="30"/>
      <c r="H22" s="30"/>
      <c r="I22" s="30"/>
    </row>
    <row r="23" spans="2:9" ht="15.4" thickBot="1" x14ac:dyDescent="0.75">
      <c r="B23" s="11" t="s">
        <v>22</v>
      </c>
      <c r="C23" s="13"/>
      <c r="D23" s="41">
        <f>D18+D20+D22</f>
        <v>740</v>
      </c>
      <c r="E23" s="30"/>
      <c r="F23" s="30"/>
      <c r="G23" s="30"/>
      <c r="H23" s="30"/>
      <c r="I23" s="35"/>
    </row>
    <row r="24" spans="2:9" x14ac:dyDescent="0.7">
      <c r="B24" s="12" t="s">
        <v>18</v>
      </c>
      <c r="C24" s="13"/>
      <c r="D24" s="30"/>
      <c r="E24" s="30"/>
      <c r="F24" s="30"/>
      <c r="G24" s="30"/>
      <c r="H24" s="30"/>
      <c r="I24" s="37">
        <v>1200</v>
      </c>
    </row>
    <row r="25" spans="2:9" x14ac:dyDescent="0.7">
      <c r="B25" s="12" t="s">
        <v>25</v>
      </c>
      <c r="C25" s="13"/>
      <c r="D25" s="30"/>
      <c r="E25" s="30"/>
      <c r="F25" s="30"/>
      <c r="G25" s="30"/>
      <c r="H25" s="30"/>
      <c r="I25" s="38">
        <v>1000</v>
      </c>
    </row>
    <row r="26" spans="2:9" ht="15.4" thickBot="1" x14ac:dyDescent="0.75">
      <c r="B26" s="12" t="s">
        <v>37</v>
      </c>
      <c r="C26" s="13"/>
      <c r="D26" s="30"/>
      <c r="E26" s="30"/>
      <c r="F26" s="30"/>
      <c r="G26" s="30"/>
      <c r="H26" s="30"/>
      <c r="I26" s="39">
        <v>-1000</v>
      </c>
    </row>
    <row r="27" spans="2:9" x14ac:dyDescent="0.7">
      <c r="B27" s="12" t="s">
        <v>26</v>
      </c>
      <c r="C27" s="13"/>
      <c r="D27" s="30"/>
      <c r="E27" s="30"/>
      <c r="F27" s="30"/>
      <c r="G27" s="30"/>
      <c r="H27" s="30"/>
      <c r="I27" s="21">
        <f>I24-I25+I26</f>
        <v>-800</v>
      </c>
    </row>
    <row r="28" spans="2:9" x14ac:dyDescent="0.7">
      <c r="B28" s="13" t="s">
        <v>28</v>
      </c>
      <c r="C28" s="12"/>
      <c r="D28" s="30"/>
      <c r="E28" s="30"/>
      <c r="F28" s="30"/>
      <c r="G28" s="30"/>
      <c r="H28" s="30"/>
      <c r="I28" s="30">
        <f>-I27*F35/100</f>
        <v>160</v>
      </c>
    </row>
    <row r="29" spans="2:9" ht="15.4" thickBot="1" x14ac:dyDescent="0.75">
      <c r="B29" s="14" t="s">
        <v>22</v>
      </c>
      <c r="C29" s="15"/>
      <c r="D29" s="42"/>
      <c r="E29" s="42"/>
      <c r="F29" s="42"/>
      <c r="G29" s="42"/>
      <c r="H29" s="42"/>
      <c r="I29" s="43">
        <f>I24+I26+I28</f>
        <v>360</v>
      </c>
    </row>
    <row r="30" spans="2:9" ht="15.4" thickBot="1" x14ac:dyDescent="0.75">
      <c r="B30" s="9" t="s">
        <v>11</v>
      </c>
      <c r="C30" s="8"/>
      <c r="D30" s="44">
        <f>SUM(D9,D10,D11,D12,D15,D17,D23,D29)</f>
        <v>-89260</v>
      </c>
      <c r="E30" s="44">
        <f t="shared" ref="E30:H30" si="1">SUM(E9,E10,E11,E12,E15,E17,E23,E29)</f>
        <v>38750</v>
      </c>
      <c r="F30" s="44">
        <f>SUM(F9,F10,F11,F12,F15,F17,F23,F29)</f>
        <v>24750</v>
      </c>
      <c r="G30" s="44">
        <f t="shared" si="1"/>
        <v>42550</v>
      </c>
      <c r="H30" s="44">
        <f t="shared" si="1"/>
        <v>42550</v>
      </c>
      <c r="I30" s="44">
        <f>SUM(I9,I10,I11,I12,I15,I17,I23,I29)</f>
        <v>83160</v>
      </c>
    </row>
    <row r="31" spans="2:9" ht="15.4" thickBot="1" x14ac:dyDescent="0.75">
      <c r="B31" s="9" t="s">
        <v>29</v>
      </c>
      <c r="C31" s="8"/>
      <c r="D31" s="44">
        <f>D30</f>
        <v>-89260</v>
      </c>
      <c r="E31" s="44">
        <f>D31+E30</f>
        <v>-50510</v>
      </c>
      <c r="F31" s="44">
        <f t="shared" ref="F31:I31" si="2">E31+F30</f>
        <v>-25760</v>
      </c>
      <c r="G31" s="44">
        <f t="shared" si="2"/>
        <v>16790</v>
      </c>
      <c r="H31" s="44">
        <f t="shared" si="2"/>
        <v>59340</v>
      </c>
      <c r="I31" s="44">
        <f t="shared" si="2"/>
        <v>142500</v>
      </c>
    </row>
    <row r="32" spans="2:9" ht="15.4" thickBot="1" x14ac:dyDescent="0.75">
      <c r="B32" s="16"/>
      <c r="C32" s="16"/>
      <c r="D32" s="17"/>
      <c r="E32" s="17"/>
      <c r="F32" s="17"/>
      <c r="G32" s="17"/>
      <c r="H32" s="4"/>
      <c r="I32" s="4"/>
    </row>
    <row r="33" spans="2:11" x14ac:dyDescent="0.7">
      <c r="B33" s="2" t="s">
        <v>19</v>
      </c>
      <c r="D33" s="4"/>
      <c r="E33" s="4"/>
      <c r="F33" s="45">
        <v>20</v>
      </c>
      <c r="G33" s="4" t="s">
        <v>13</v>
      </c>
      <c r="H33" s="4"/>
      <c r="I33" s="4"/>
    </row>
    <row r="34" spans="2:11" x14ac:dyDescent="0.7">
      <c r="B34" s="12" t="s">
        <v>15</v>
      </c>
      <c r="C34" s="12"/>
      <c r="D34" s="12"/>
      <c r="E34" s="12"/>
      <c r="F34" s="46">
        <v>30</v>
      </c>
      <c r="G34" s="13" t="s">
        <v>13</v>
      </c>
      <c r="H34" s="4"/>
      <c r="I34" s="4"/>
    </row>
    <row r="35" spans="2:11" ht="15.4" thickBot="1" x14ac:dyDescent="0.75">
      <c r="B35" s="8" t="s">
        <v>20</v>
      </c>
      <c r="C35" s="8"/>
      <c r="D35" s="8"/>
      <c r="E35" s="8"/>
      <c r="F35" s="47">
        <v>20</v>
      </c>
      <c r="G35" s="10" t="s">
        <v>13</v>
      </c>
      <c r="H35" s="4"/>
      <c r="I35" s="4"/>
    </row>
    <row r="36" spans="2:11" x14ac:dyDescent="0.7"/>
    <row r="37" spans="2:11" x14ac:dyDescent="0.7">
      <c r="B37" s="7" t="s">
        <v>30</v>
      </c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7"/>
    <row r="39" spans="2:11" x14ac:dyDescent="0.7"/>
    <row r="40" spans="2:11" x14ac:dyDescent="0.7"/>
    <row r="41" spans="2:11" x14ac:dyDescent="0.7"/>
    <row r="42" spans="2:11" x14ac:dyDescent="0.7"/>
    <row r="43" spans="2:11" x14ac:dyDescent="0.7"/>
    <row r="44" spans="2:11" x14ac:dyDescent="0.7"/>
    <row r="45" spans="2:11" x14ac:dyDescent="0.7"/>
    <row r="46" spans="2:11" x14ac:dyDescent="0.7"/>
    <row r="47" spans="2:11" x14ac:dyDescent="0.7"/>
    <row r="48" spans="2:11" x14ac:dyDescent="0.7"/>
    <row r="49" x14ac:dyDescent="0.7"/>
    <row r="50" x14ac:dyDescent="0.7"/>
    <row r="51" x14ac:dyDescent="0.7"/>
    <row r="52" x14ac:dyDescent="0.7"/>
    <row r="53" x14ac:dyDescent="0.7"/>
    <row r="54" x14ac:dyDescent="0.7"/>
    <row r="55" x14ac:dyDescent="0.7"/>
    <row r="56" x14ac:dyDescent="0.7"/>
    <row r="57" x14ac:dyDescent="0.7"/>
    <row r="58" x14ac:dyDescent="0.7"/>
    <row r="59" x14ac:dyDescent="0.7"/>
    <row r="60" x14ac:dyDescent="0.7"/>
    <row r="61" x14ac:dyDescent="0.7"/>
    <row r="62" x14ac:dyDescent="0.7"/>
    <row r="63" x14ac:dyDescent="0.7"/>
    <row r="64" x14ac:dyDescent="0.7"/>
    <row r="65" spans="2:8" ht="15.4" thickBot="1" x14ac:dyDescent="0.75">
      <c r="B65" s="2" t="s">
        <v>33</v>
      </c>
      <c r="C65" s="8"/>
      <c r="D65" s="8"/>
      <c r="E65" s="8"/>
      <c r="F65" s="8"/>
      <c r="G65" s="8"/>
      <c r="H65" s="8"/>
    </row>
    <row r="66" spans="2:8" ht="15.4" thickBot="1" x14ac:dyDescent="0.75">
      <c r="B66" s="8"/>
      <c r="C66" s="8" t="str">
        <f>D8</f>
        <v>０年度</v>
      </c>
      <c r="D66" s="8" t="str">
        <f t="shared" ref="D66:G66" si="3">E8</f>
        <v>１年度</v>
      </c>
      <c r="E66" s="8" t="str">
        <f t="shared" si="3"/>
        <v>２年度</v>
      </c>
      <c r="F66" s="8" t="str">
        <f t="shared" si="3"/>
        <v>３年度</v>
      </c>
      <c r="G66" s="8" t="str">
        <f t="shared" si="3"/>
        <v>４年度</v>
      </c>
      <c r="H66" s="8" t="str">
        <f>I8</f>
        <v>５年度</v>
      </c>
    </row>
    <row r="67" spans="2:8" x14ac:dyDescent="0.7">
      <c r="B67" s="2" t="str">
        <f>B9</f>
        <v>初期投資</v>
      </c>
      <c r="C67" s="48">
        <f>D9</f>
        <v>-50000</v>
      </c>
      <c r="D67" s="48">
        <f t="shared" ref="D67:H67" si="4">E9</f>
        <v>0</v>
      </c>
      <c r="E67" s="48">
        <f t="shared" si="4"/>
        <v>0</v>
      </c>
      <c r="F67" s="48">
        <f t="shared" si="4"/>
        <v>0</v>
      </c>
      <c r="G67" s="48">
        <f t="shared" si="4"/>
        <v>0</v>
      </c>
      <c r="H67" s="48">
        <f t="shared" si="4"/>
        <v>0</v>
      </c>
    </row>
    <row r="68" spans="2:8" x14ac:dyDescent="0.7">
      <c r="B68" s="12" t="str">
        <f>B10</f>
        <v>追加投資</v>
      </c>
      <c r="C68" s="49"/>
      <c r="D68" s="49">
        <f t="shared" ref="D68:H68" si="5">E10</f>
        <v>0</v>
      </c>
      <c r="E68" s="49">
        <f t="shared" si="5"/>
        <v>-10000</v>
      </c>
      <c r="F68" s="49">
        <f t="shared" si="5"/>
        <v>0</v>
      </c>
      <c r="G68" s="49">
        <f t="shared" si="5"/>
        <v>0</v>
      </c>
      <c r="H68" s="49">
        <f t="shared" si="5"/>
        <v>0</v>
      </c>
    </row>
    <row r="69" spans="2:8" x14ac:dyDescent="0.7">
      <c r="B69" s="12" t="str">
        <f>B11</f>
        <v>運転資金投資</v>
      </c>
      <c r="C69" s="49">
        <f>D11</f>
        <v>-40000</v>
      </c>
      <c r="D69" s="49">
        <f t="shared" ref="D69:H69" si="6">E11</f>
        <v>0</v>
      </c>
      <c r="E69" s="49">
        <f t="shared" si="6"/>
        <v>0</v>
      </c>
      <c r="F69" s="49">
        <f t="shared" si="6"/>
        <v>0</v>
      </c>
      <c r="G69" s="49">
        <f t="shared" si="6"/>
        <v>0</v>
      </c>
      <c r="H69" s="49">
        <f t="shared" si="6"/>
        <v>40000</v>
      </c>
    </row>
    <row r="70" spans="2:8" x14ac:dyDescent="0.7">
      <c r="B70" s="12" t="str">
        <f>B12</f>
        <v>追加運転資金投資</v>
      </c>
      <c r="C70" s="49"/>
      <c r="D70" s="49">
        <f t="shared" ref="D70:H70" si="7">E12</f>
        <v>0</v>
      </c>
      <c r="E70" s="49">
        <f t="shared" si="7"/>
        <v>-4000</v>
      </c>
      <c r="F70" s="49">
        <f t="shared" si="7"/>
        <v>0</v>
      </c>
      <c r="G70" s="49">
        <f t="shared" si="7"/>
        <v>0</v>
      </c>
      <c r="H70" s="49">
        <f t="shared" si="7"/>
        <v>4000</v>
      </c>
    </row>
    <row r="71" spans="2:8" x14ac:dyDescent="0.7">
      <c r="B71" s="12" t="str">
        <f>TRIM(B15)</f>
        <v>税引後営業CF</v>
      </c>
      <c r="C71" s="49"/>
      <c r="D71" s="49">
        <f t="shared" ref="D71:H71" si="8">E15</f>
        <v>35000</v>
      </c>
      <c r="E71" s="49">
        <f t="shared" si="8"/>
        <v>35000</v>
      </c>
      <c r="F71" s="49">
        <f t="shared" si="8"/>
        <v>38500</v>
      </c>
      <c r="G71" s="49">
        <f t="shared" si="8"/>
        <v>38500</v>
      </c>
      <c r="H71" s="49">
        <f t="shared" si="8"/>
        <v>38500</v>
      </c>
    </row>
    <row r="72" spans="2:8" x14ac:dyDescent="0.7">
      <c r="B72" s="12" t="str">
        <f>TRIM(B17)</f>
        <v>タックスシールド</v>
      </c>
      <c r="C72" s="49"/>
      <c r="D72" s="49">
        <f t="shared" ref="D72:H72" si="9">E17</f>
        <v>3750</v>
      </c>
      <c r="E72" s="49">
        <f t="shared" si="9"/>
        <v>3750</v>
      </c>
      <c r="F72" s="49">
        <f t="shared" si="9"/>
        <v>4050</v>
      </c>
      <c r="G72" s="49">
        <f t="shared" si="9"/>
        <v>4050</v>
      </c>
      <c r="H72" s="49">
        <f t="shared" si="9"/>
        <v>300</v>
      </c>
    </row>
    <row r="73" spans="2:8" x14ac:dyDescent="0.7">
      <c r="B73" s="12" t="s">
        <v>31</v>
      </c>
      <c r="C73" s="49">
        <f>D23</f>
        <v>740</v>
      </c>
      <c r="D73" s="49"/>
      <c r="E73" s="49"/>
      <c r="F73" s="49"/>
      <c r="G73" s="49"/>
      <c r="H73" s="49"/>
    </row>
    <row r="74" spans="2:8" x14ac:dyDescent="0.7">
      <c r="B74" s="12" t="s">
        <v>32</v>
      </c>
      <c r="C74" s="49"/>
      <c r="D74" s="49"/>
      <c r="E74" s="49"/>
      <c r="F74" s="49"/>
      <c r="G74" s="49"/>
      <c r="H74" s="49">
        <f>I29</f>
        <v>360</v>
      </c>
    </row>
    <row r="75" spans="2:8" x14ac:dyDescent="0.7">
      <c r="B75" s="12" t="str">
        <f>B30</f>
        <v>正味キャッシュフロー</v>
      </c>
      <c r="C75" s="49">
        <f>D30</f>
        <v>-89260</v>
      </c>
      <c r="D75" s="49">
        <f t="shared" ref="D75:H75" si="10">E30</f>
        <v>38750</v>
      </c>
      <c r="E75" s="49">
        <f t="shared" si="10"/>
        <v>24750</v>
      </c>
      <c r="F75" s="49">
        <f t="shared" si="10"/>
        <v>42550</v>
      </c>
      <c r="G75" s="49">
        <f t="shared" si="10"/>
        <v>42550</v>
      </c>
      <c r="H75" s="49">
        <f t="shared" si="10"/>
        <v>83160</v>
      </c>
    </row>
    <row r="76" spans="2:8" ht="15.4" thickBot="1" x14ac:dyDescent="0.75">
      <c r="B76" s="8" t="str">
        <f>B31</f>
        <v>累積キャッシュフロー</v>
      </c>
      <c r="C76" s="50">
        <f>D31</f>
        <v>-89260</v>
      </c>
      <c r="D76" s="50">
        <f t="shared" ref="D76:H76" si="11">E31</f>
        <v>-50510</v>
      </c>
      <c r="E76" s="50">
        <f t="shared" si="11"/>
        <v>-25760</v>
      </c>
      <c r="F76" s="50">
        <f t="shared" si="11"/>
        <v>16790</v>
      </c>
      <c r="G76" s="50">
        <f t="shared" si="11"/>
        <v>59340</v>
      </c>
      <c r="H76" s="50">
        <f t="shared" si="11"/>
        <v>142500</v>
      </c>
    </row>
    <row r="77" spans="2:8" x14ac:dyDescent="0.7"/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資本予算基本要素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2021-08-26T21:18:02Z</dcterms:modified>
</cp:coreProperties>
</file>