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5" documentId="8_{027D8723-647A-4072-B86A-472D1125954A}" xr6:coauthVersionLast="47" xr6:coauthVersionMax="47" xr10:uidLastSave="{F6A7A70D-D0E1-4E4A-9FCE-F8E8CF52B045}"/>
  <bookViews>
    <workbookView xWindow="-98" yWindow="-98" windowWidth="20715" windowHeight="13155" tabRatio="749" xr2:uid="{68E2C076-72C9-4123-A12C-10F250F0AE54}"/>
  </bookViews>
  <sheets>
    <sheet name="販売差異-ボックス図" sheetId="4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47" l="1"/>
  <c r="H34" i="47"/>
  <c r="I99" i="47"/>
  <c r="E102" i="47"/>
  <c r="C87" i="47"/>
  <c r="C89" i="47"/>
  <c r="H93" i="47"/>
  <c r="H81" i="47"/>
  <c r="F93" i="47"/>
  <c r="F81" i="47"/>
  <c r="H69" i="47"/>
  <c r="F69" i="47"/>
  <c r="C77" i="47"/>
  <c r="C75" i="47"/>
  <c r="H16" i="47"/>
  <c r="E28" i="47" s="1"/>
  <c r="C63" i="47"/>
  <c r="C65" i="47"/>
  <c r="F57" i="47"/>
  <c r="H57" i="47"/>
  <c r="H45" i="47"/>
  <c r="F45" i="47"/>
  <c r="C53" i="47"/>
  <c r="C37" i="47"/>
  <c r="C51" i="47"/>
  <c r="C35" i="47"/>
  <c r="G23" i="47"/>
  <c r="G24" i="47"/>
  <c r="G25" i="47"/>
  <c r="G28" i="47"/>
  <c r="G22" i="47"/>
  <c r="C28" i="47"/>
  <c r="D13" i="47"/>
  <c r="C13" i="47" s="1"/>
  <c r="D12" i="47"/>
  <c r="C12" i="47" s="1"/>
  <c r="D11" i="47"/>
  <c r="C11" i="47" s="1"/>
  <c r="K10" i="47"/>
  <c r="C22" i="47" s="1"/>
  <c r="I14" i="47"/>
  <c r="C40" i="47" s="1"/>
  <c r="G10" i="47"/>
  <c r="H10" i="47" s="1"/>
  <c r="E22" i="47" s="1"/>
  <c r="C10" i="47"/>
  <c r="D17" i="47"/>
  <c r="D16" i="47"/>
  <c r="C16" i="47" s="1"/>
  <c r="D15" i="47"/>
  <c r="E14" i="47"/>
  <c r="D14" i="47"/>
  <c r="J11" i="47"/>
  <c r="K11" i="47" s="1"/>
  <c r="C23" i="47" s="1"/>
  <c r="J12" i="47"/>
  <c r="K12" i="47" s="1"/>
  <c r="C24" i="47" s="1"/>
  <c r="J13" i="47"/>
  <c r="K13" i="47" s="1"/>
  <c r="C25" i="47" s="1"/>
  <c r="F14" i="47"/>
  <c r="F15" i="47" s="1"/>
  <c r="J14" i="47"/>
  <c r="J15" i="47"/>
  <c r="B29" i="47"/>
  <c r="B25" i="47"/>
  <c r="B26" i="47"/>
  <c r="B27" i="47"/>
  <c r="B28" i="47"/>
  <c r="B24" i="47"/>
  <c r="B23" i="47"/>
  <c r="B22" i="47"/>
  <c r="H62" i="47" l="1"/>
  <c r="G52" i="47"/>
  <c r="E55" i="47"/>
  <c r="G79" i="47"/>
  <c r="H74" i="47"/>
  <c r="H86" i="47"/>
  <c r="G67" i="47"/>
  <c r="E39" i="47"/>
  <c r="E76" i="47"/>
  <c r="E80" i="47"/>
  <c r="G91" i="47"/>
  <c r="E88" i="47"/>
  <c r="E92" i="47"/>
  <c r="E52" i="47"/>
  <c r="H40" i="47"/>
  <c r="H50" i="47"/>
  <c r="C42" i="47"/>
  <c r="D28" i="47"/>
  <c r="E68" i="47"/>
  <c r="K14" i="47"/>
  <c r="C26" i="47" s="1"/>
  <c r="E64" i="47"/>
  <c r="F28" i="47"/>
  <c r="E36" i="47"/>
  <c r="G13" i="47"/>
  <c r="H13" i="47" s="1"/>
  <c r="E25" i="47" s="1"/>
  <c r="D25" i="47"/>
  <c r="G15" i="47"/>
  <c r="H15" i="47" s="1"/>
  <c r="C14" i="47"/>
  <c r="H28" i="47"/>
  <c r="H22" i="47"/>
  <c r="H24" i="47"/>
  <c r="D22" i="47"/>
  <c r="F22" i="47"/>
  <c r="F25" i="47"/>
  <c r="H23" i="47"/>
  <c r="H25" i="47"/>
  <c r="G26" i="47"/>
  <c r="G12" i="47"/>
  <c r="H12" i="47" s="1"/>
  <c r="E24" i="47" s="1"/>
  <c r="G14" i="47"/>
  <c r="H14" i="47" s="1"/>
  <c r="E26" i="47" s="1"/>
  <c r="G11" i="47"/>
  <c r="H11" i="47" s="1"/>
  <c r="E23" i="47" s="1"/>
  <c r="D23" i="47" s="1"/>
  <c r="E15" i="47"/>
  <c r="I15" i="47"/>
  <c r="K15" i="47" s="1"/>
  <c r="E44" i="47" l="1"/>
  <c r="E41" i="47"/>
  <c r="G43" i="47"/>
  <c r="G37" i="47"/>
  <c r="D26" i="47"/>
  <c r="F23" i="47"/>
  <c r="H17" i="47"/>
  <c r="E29" i="47" s="1"/>
  <c r="E27" i="47"/>
  <c r="F24" i="47"/>
  <c r="D24" i="47"/>
  <c r="F26" i="47"/>
  <c r="H26" i="47"/>
  <c r="K17" i="47"/>
  <c r="C29" i="47" s="1"/>
  <c r="C27" i="47"/>
  <c r="C15" i="47"/>
  <c r="G27" i="47"/>
  <c r="E17" i="47"/>
  <c r="C17" i="47" l="1"/>
  <c r="G29" i="47"/>
  <c r="F27" i="47"/>
  <c r="H27" i="47"/>
  <c r="D27" i="47"/>
  <c r="D29" i="47"/>
  <c r="H29" i="47" l="1"/>
  <c r="F29" i="47"/>
</calcChain>
</file>

<file path=xl/sharedStrings.xml><?xml version="1.0" encoding="utf-8"?>
<sst xmlns="http://schemas.openxmlformats.org/spreadsheetml/2006/main" count="96" uniqueCount="71">
  <si>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</si>
  <si>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</si>
  <si>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売上高</t>
    <rPh sb="0" eb="3">
      <t>ウリアゲダカ</t>
    </rPh>
    <phoneticPr fontId="2"/>
  </si>
  <si>
    <t>営業利益</t>
    <rPh sb="0" eb="4">
      <t>エイギョウリエキ</t>
    </rPh>
    <phoneticPr fontId="2"/>
  </si>
  <si>
    <t>サンプル_単純例</t>
    <rPh sb="5" eb="8">
      <t>タンジュンレイ</t>
    </rPh>
    <phoneticPr fontId="3"/>
  </si>
  <si>
    <t>直接材料費</t>
    <rPh sb="0" eb="5">
      <t>チョクセツザイリョウヒ</t>
    </rPh>
    <phoneticPr fontId="2"/>
  </si>
  <si>
    <t>業績管理</t>
    <rPh sb="0" eb="4">
      <t>ギョウセキカンリ</t>
    </rPh>
    <phoneticPr fontId="3"/>
  </si>
  <si>
    <t>固定予算差異</t>
    <rPh sb="0" eb="6">
      <t>コテイヨサンサイ</t>
    </rPh>
    <phoneticPr fontId="2"/>
  </si>
  <si>
    <t>実績</t>
    <rPh sb="0" eb="2">
      <t>ジッセキ</t>
    </rPh>
    <phoneticPr fontId="2"/>
  </si>
  <si>
    <t>固定予算</t>
    <rPh sb="0" eb="4">
      <t>コテイヨサン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</si>
  <si>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</si>
  <si>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</si>
  <si>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</si>
  <si>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直接労務費</t>
    <rPh sb="0" eb="5">
      <t>チョクセツロウムヒ</t>
    </rPh>
    <phoneticPr fontId="2"/>
  </si>
  <si>
    <t>変動製造間接費</t>
    <rPh sb="0" eb="2">
      <t>ヘンドウ</t>
    </rPh>
    <rPh sb="2" eb="7">
      <t>セイゾウカンセツヒ</t>
    </rPh>
    <phoneticPr fontId="2"/>
  </si>
  <si>
    <t>変動費合計</t>
    <rPh sb="0" eb="3">
      <t>ヘンドウヒ</t>
    </rPh>
    <rPh sb="3" eb="5">
      <t>ゴウケイ</t>
    </rPh>
    <phoneticPr fontId="2"/>
  </si>
  <si>
    <t>貢献利益</t>
    <rPh sb="0" eb="4">
      <t>コウケンリエキ</t>
    </rPh>
    <phoneticPr fontId="2"/>
  </si>
  <si>
    <t>固定費</t>
    <rPh sb="0" eb="3">
      <t>コテイヒ</t>
    </rPh>
    <phoneticPr fontId="2"/>
  </si>
  <si>
    <t>※差異は、マイナス値が不利差異、プラス値が有利差異</t>
    <rPh sb="1" eb="3">
      <t>サイ</t>
    </rPh>
    <rPh sb="9" eb="10">
      <t>チ</t>
    </rPh>
    <rPh sb="11" eb="15">
      <t>フリサイ</t>
    </rPh>
    <rPh sb="19" eb="20">
      <t>チ</t>
    </rPh>
    <rPh sb="21" eb="25">
      <t>ユウリサイ</t>
    </rPh>
    <phoneticPr fontId="2"/>
  </si>
  <si>
    <t>固定費差異</t>
    <rPh sb="0" eb="5">
      <t>コテイヒサイ</t>
    </rPh>
    <phoneticPr fontId="2"/>
  </si>
  <si>
    <t>変動予算差異レポート</t>
    <rPh sb="0" eb="2">
      <t>ヘンドウ</t>
    </rPh>
    <rPh sb="2" eb="4">
      <t>ヨサン</t>
    </rPh>
    <rPh sb="4" eb="6">
      <t>サイ</t>
    </rPh>
    <phoneticPr fontId="2"/>
  </si>
  <si>
    <t>変動予算差異</t>
    <rPh sb="0" eb="6">
      <t>ヘンドウヨサンサイ</t>
    </rPh>
    <phoneticPr fontId="2"/>
  </si>
  <si>
    <t>変動予算</t>
    <rPh sb="0" eb="4">
      <t>ヘンドウヨサン</t>
    </rPh>
    <phoneticPr fontId="2"/>
  </si>
  <si>
    <t>販売量差異</t>
    <rPh sb="0" eb="5">
      <t>ハンバイリョウサイ</t>
    </rPh>
    <phoneticPr fontId="2"/>
  </si>
  <si>
    <t>-</t>
  </si>
  <si>
    <t>-</t>
    <phoneticPr fontId="2"/>
  </si>
  <si>
    <t>固定予算</t>
    <rPh sb="0" eb="2">
      <t>コテイ</t>
    </rPh>
    <rPh sb="2" eb="4">
      <t>ヨサン</t>
    </rPh>
    <phoneticPr fontId="2"/>
  </si>
  <si>
    <t>【ボックス図】貢献利益差異</t>
    <rPh sb="5" eb="6">
      <t>ズ</t>
    </rPh>
    <rPh sb="7" eb="11">
      <t>コウケンリエキ</t>
    </rPh>
    <rPh sb="11" eb="13">
      <t>サイ</t>
    </rPh>
    <phoneticPr fontId="2"/>
  </si>
  <si>
    <t>実際販売単価</t>
    <rPh sb="0" eb="2">
      <t>ジッサイ</t>
    </rPh>
    <rPh sb="2" eb="6">
      <t>ハンバイタンカ</t>
    </rPh>
    <phoneticPr fontId="2"/>
  </si>
  <si>
    <t>予算販売単価</t>
    <rPh sb="0" eb="6">
      <t>ヨサンハンバイタンカ</t>
    </rPh>
    <phoneticPr fontId="2"/>
  </si>
  <si>
    <t>実際変動費単価</t>
    <rPh sb="0" eb="2">
      <t>ジッサイ</t>
    </rPh>
    <rPh sb="2" eb="7">
      <t>ヘンドウヒタンカ</t>
    </rPh>
    <phoneticPr fontId="2"/>
  </si>
  <si>
    <t>実際貢献利益</t>
    <rPh sb="0" eb="6">
      <t>ジッサイコウケンリエキ</t>
    </rPh>
    <phoneticPr fontId="2"/>
  </si>
  <si>
    <t>予算変動費単価</t>
    <rPh sb="0" eb="7">
      <t>ヨサンヘンドウヒタンカ</t>
    </rPh>
    <phoneticPr fontId="2"/>
  </si>
  <si>
    <t>販売単価差異</t>
    <rPh sb="0" eb="2">
      <t>ハンバイ</t>
    </rPh>
    <rPh sb="2" eb="4">
      <t>タンカ</t>
    </rPh>
    <rPh sb="4" eb="6">
      <t>サイ</t>
    </rPh>
    <phoneticPr fontId="2"/>
  </si>
  <si>
    <t>変動費単価差異</t>
    <rPh sb="0" eb="7">
      <t>ヘンドウヒタンカサイ</t>
    </rPh>
    <phoneticPr fontId="2"/>
  </si>
  <si>
    <t>実際販売数量</t>
    <rPh sb="0" eb="2">
      <t>ジッサイ</t>
    </rPh>
    <rPh sb="2" eb="4">
      <t>ハンバイ</t>
    </rPh>
    <rPh sb="4" eb="6">
      <t>スウリョウ</t>
    </rPh>
    <phoneticPr fontId="2"/>
  </si>
  <si>
    <t>予算販売数量</t>
    <rPh sb="0" eb="6">
      <t>ヨサンハンバイスウリョウ</t>
    </rPh>
    <phoneticPr fontId="2"/>
  </si>
  <si>
    <t>予算貢献利益</t>
    <rPh sb="0" eb="6">
      <t>ヨサンコウケンリエキ</t>
    </rPh>
    <phoneticPr fontId="2"/>
  </si>
  <si>
    <t>予算変動費</t>
    <rPh sb="0" eb="5">
      <t>ヨサンヘンドウヒ</t>
    </rPh>
    <phoneticPr fontId="2"/>
  </si>
  <si>
    <t xml:space="preserve">販売量差異(Net)  </t>
    <rPh sb="0" eb="5">
      <t>ハンバイリョウサイ</t>
    </rPh>
    <phoneticPr fontId="2"/>
  </si>
  <si>
    <t>販売量差異(Gross)</t>
    <rPh sb="0" eb="5">
      <t>ハンバイリョウサイ</t>
    </rPh>
    <phoneticPr fontId="2"/>
  </si>
  <si>
    <t>変動費差異</t>
    <rPh sb="0" eb="3">
      <t>ヘンドウヒ</t>
    </rPh>
    <rPh sb="3" eb="5">
      <t>サイ</t>
    </rPh>
    <phoneticPr fontId="2"/>
  </si>
  <si>
    <t>【ボックス図】売上差異</t>
    <rPh sb="5" eb="6">
      <t>ズ</t>
    </rPh>
    <rPh sb="7" eb="11">
      <t>ウリアゲサイ</t>
    </rPh>
    <phoneticPr fontId="2"/>
  </si>
  <si>
    <t>実際販売単価</t>
    <rPh sb="0" eb="6">
      <t>ジッサイハンバイタンカ</t>
    </rPh>
    <phoneticPr fontId="2"/>
  </si>
  <si>
    <t>販売単価差異</t>
    <rPh sb="0" eb="6">
      <t>ハンバイタンカサイ</t>
    </rPh>
    <phoneticPr fontId="2"/>
  </si>
  <si>
    <t>販売数量差異</t>
    <rPh sb="0" eb="6">
      <t>ハンバイスウリョウサイ</t>
    </rPh>
    <phoneticPr fontId="2"/>
  </si>
  <si>
    <t>予算売上高</t>
    <rPh sb="0" eb="2">
      <t>ヨサン</t>
    </rPh>
    <rPh sb="2" eb="4">
      <t>ウリアゲ</t>
    </rPh>
    <rPh sb="4" eb="5">
      <t>ダカ</t>
    </rPh>
    <phoneticPr fontId="2"/>
  </si>
  <si>
    <t>実際売上高</t>
    <rPh sb="0" eb="5">
      <t>ジッサイウリアゲダカ</t>
    </rPh>
    <phoneticPr fontId="2"/>
  </si>
  <si>
    <t>予算直材単価</t>
    <rPh sb="0" eb="2">
      <t>ヨサン</t>
    </rPh>
    <rPh sb="2" eb="4">
      <t>チョクザイ</t>
    </rPh>
    <rPh sb="4" eb="6">
      <t>タンカ</t>
    </rPh>
    <phoneticPr fontId="2"/>
  </si>
  <si>
    <t>実際直材単価</t>
    <rPh sb="0" eb="2">
      <t>ジッサイ</t>
    </rPh>
    <rPh sb="2" eb="4">
      <t>チョクザイ</t>
    </rPh>
    <rPh sb="4" eb="6">
      <t>タンカ</t>
    </rPh>
    <phoneticPr fontId="2"/>
  </si>
  <si>
    <t>予算直接材料費</t>
    <rPh sb="0" eb="2">
      <t>ヨサン</t>
    </rPh>
    <rPh sb="2" eb="4">
      <t>チョクセツ</t>
    </rPh>
    <rPh sb="4" eb="7">
      <t>ザイリョウヒ</t>
    </rPh>
    <phoneticPr fontId="2"/>
  </si>
  <si>
    <t>予算販売数量</t>
    <rPh sb="0" eb="2">
      <t>ヨサン</t>
    </rPh>
    <rPh sb="2" eb="4">
      <t>ハンバイ</t>
    </rPh>
    <rPh sb="4" eb="6">
      <t>スウリョウ</t>
    </rPh>
    <phoneticPr fontId="2"/>
  </si>
  <si>
    <t>実際直接材料費</t>
    <rPh sb="0" eb="2">
      <t>ジッサイ</t>
    </rPh>
    <rPh sb="2" eb="7">
      <t>チョクセツザイリョウヒ</t>
    </rPh>
    <phoneticPr fontId="2"/>
  </si>
  <si>
    <t>単価差異</t>
    <rPh sb="0" eb="2">
      <t>タンカ</t>
    </rPh>
    <rPh sb="2" eb="4">
      <t>サイ</t>
    </rPh>
    <phoneticPr fontId="2"/>
  </si>
  <si>
    <t>数量差異</t>
    <rPh sb="0" eb="2">
      <t>スウリョウ</t>
    </rPh>
    <rPh sb="2" eb="4">
      <t>サイ</t>
    </rPh>
    <phoneticPr fontId="2"/>
  </si>
  <si>
    <t>→→→→→→→→→→</t>
    <phoneticPr fontId="2"/>
  </si>
  <si>
    <t>【ボックス図】直接材料費差異</t>
    <rPh sb="5" eb="6">
      <t>ズ</t>
    </rPh>
    <rPh sb="7" eb="12">
      <t>チョクセツザイリョウヒ</t>
    </rPh>
    <rPh sb="12" eb="14">
      <t>サイ</t>
    </rPh>
    <phoneticPr fontId="2"/>
  </si>
  <si>
    <t>実際加工単価</t>
    <rPh sb="0" eb="2">
      <t>ジッサイ</t>
    </rPh>
    <rPh sb="2" eb="4">
      <t>カコウ</t>
    </rPh>
    <rPh sb="4" eb="6">
      <t>タンカ</t>
    </rPh>
    <phoneticPr fontId="2"/>
  </si>
  <si>
    <t>予算加工単価</t>
    <rPh sb="0" eb="2">
      <t>ヨサン</t>
    </rPh>
    <rPh sb="2" eb="4">
      <t>カコウ</t>
    </rPh>
    <rPh sb="4" eb="6">
      <t>タンカ</t>
    </rPh>
    <phoneticPr fontId="2"/>
  </si>
  <si>
    <t>実際直接労務費</t>
    <rPh sb="0" eb="2">
      <t>ジッサイ</t>
    </rPh>
    <rPh sb="2" eb="4">
      <t>チョクセツ</t>
    </rPh>
    <rPh sb="4" eb="7">
      <t>ロウムヒ</t>
    </rPh>
    <phoneticPr fontId="2"/>
  </si>
  <si>
    <t>予算直接労務費</t>
    <rPh sb="0" eb="2">
      <t>ヨサン</t>
    </rPh>
    <rPh sb="2" eb="4">
      <t>チョクセツ</t>
    </rPh>
    <rPh sb="4" eb="7">
      <t>ロウムヒ</t>
    </rPh>
    <phoneticPr fontId="2"/>
  </si>
  <si>
    <t>予算製造単価</t>
    <rPh sb="0" eb="2">
      <t>ヨサン</t>
    </rPh>
    <rPh sb="2" eb="4">
      <t>セイゾウ</t>
    </rPh>
    <rPh sb="4" eb="6">
      <t>タンカ</t>
    </rPh>
    <phoneticPr fontId="2"/>
  </si>
  <si>
    <t>実際製造単価</t>
    <rPh sb="0" eb="2">
      <t>ジッサイ</t>
    </rPh>
    <rPh sb="2" eb="4">
      <t>セイゾウ</t>
    </rPh>
    <rPh sb="4" eb="6">
      <t>タンカ</t>
    </rPh>
    <phoneticPr fontId="2"/>
  </si>
  <si>
    <t>予算変動製造間接費</t>
    <rPh sb="0" eb="2">
      <t>ヨサン</t>
    </rPh>
    <rPh sb="2" eb="9">
      <t>ヘンドウセイゾウカンセツヒ</t>
    </rPh>
    <phoneticPr fontId="2"/>
  </si>
  <si>
    <t>【ボックス図】固定費差異</t>
    <rPh sb="5" eb="6">
      <t>ズ</t>
    </rPh>
    <rPh sb="7" eb="9">
      <t>コテイ</t>
    </rPh>
    <rPh sb="9" eb="10">
      <t>ヒ</t>
    </rPh>
    <rPh sb="10" eb="12">
      <t>サイ</t>
    </rPh>
    <phoneticPr fontId="2"/>
  </si>
  <si>
    <t>【ボックス図】直接労務費差異</t>
    <rPh sb="5" eb="6">
      <t>ズ</t>
    </rPh>
    <rPh sb="7" eb="9">
      <t>チョクセツ</t>
    </rPh>
    <rPh sb="9" eb="12">
      <t>ロウムヒ</t>
    </rPh>
    <rPh sb="12" eb="14">
      <t>サイ</t>
    </rPh>
    <phoneticPr fontId="2"/>
  </si>
  <si>
    <t>【ボックス図】変動製造間接費差異</t>
    <rPh sb="5" eb="6">
      <t>ズ</t>
    </rPh>
    <rPh sb="7" eb="9">
      <t>ヘンドウ</t>
    </rPh>
    <rPh sb="9" eb="11">
      <t>セイゾウ</t>
    </rPh>
    <rPh sb="11" eb="13">
      <t>カンセツ</t>
    </rPh>
    <rPh sb="13" eb="14">
      <t>ヒ</t>
    </rPh>
    <rPh sb="14" eb="16">
      <t>サイ</t>
    </rPh>
    <phoneticPr fontId="2"/>
  </si>
  <si>
    <t>実際固定費</t>
    <rPh sb="0" eb="2">
      <t>ジッサイ</t>
    </rPh>
    <rPh sb="2" eb="4">
      <t>コテイ</t>
    </rPh>
    <rPh sb="4" eb="5">
      <t>ヒ</t>
    </rPh>
    <phoneticPr fontId="2"/>
  </si>
  <si>
    <t>予算固定費</t>
    <rPh sb="0" eb="5">
      <t>ヨサンコテイヒ</t>
    </rPh>
    <phoneticPr fontId="2"/>
  </si>
  <si>
    <t>※シュラッター図を用いた公式法による固定費予算差異分析は、基準操業度などの情報が必要。ここでは説明を割愛</t>
    <rPh sb="7" eb="8">
      <t>ズ</t>
    </rPh>
    <rPh sb="9" eb="10">
      <t>モチ</t>
    </rPh>
    <rPh sb="12" eb="15">
      <t>コウシキホウ</t>
    </rPh>
    <rPh sb="18" eb="25">
      <t>コテイヒヨサンサイ</t>
    </rPh>
    <rPh sb="25" eb="27">
      <t>ブンセキ</t>
    </rPh>
    <rPh sb="29" eb="34">
      <t>キジュンソウギョウド</t>
    </rPh>
    <rPh sb="37" eb="39">
      <t>ジョウホウ</t>
    </rPh>
    <rPh sb="40" eb="42">
      <t>ヒツヨウ</t>
    </rPh>
    <rPh sb="47" eb="49">
      <t>セツメイ</t>
    </rPh>
    <rPh sb="50" eb="52">
      <t>カツアイ</t>
    </rPh>
    <phoneticPr fontId="2"/>
  </si>
  <si>
    <t>販売差異-ボックス図</t>
    <rPh sb="0" eb="4">
      <t>ハンバイサイ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</si>
</sst>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0.0%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rgb="FFFF00FF"/>
      <name val="Meiryo UI"/>
      <family val="3"/>
      <charset val="128"/>
    </font>
    <font>
      <b/>
      <sz val="10"/>
      <color rgb="FFFF9900"/>
      <name val="Meiryo UI"/>
      <family val="3"/>
      <charset val="128"/>
    </font>
    <font>
      <sz val="10"/>
      <color theme="4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4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7" xfId="1" applyFont="1" applyBorder="1">
      <alignment vertical="center"/>
    </xf>
    <xf numFmtId="38" fontId="6" fillId="3" borderId="9" xfId="1" applyFont="1" applyFill="1" applyBorder="1">
      <alignment vertical="center"/>
    </xf>
    <xf numFmtId="38" fontId="4" fillId="0" borderId="0" xfId="1" applyFont="1" applyBorder="1">
      <alignment vertical="center"/>
    </xf>
    <xf numFmtId="38" fontId="6" fillId="3" borderId="3" xfId="1" applyFont="1" applyFill="1" applyBorder="1">
      <alignment vertical="center"/>
    </xf>
    <xf numFmtId="0" fontId="4" fillId="0" borderId="0" xfId="0" applyFont="1" applyAlignment="1"/>
    <xf numFmtId="0" fontId="4" fillId="0" borderId="4" xfId="0" applyFont="1" applyBorder="1" applyAlignment="1"/>
    <xf numFmtId="0" fontId="5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0" xfId="1" applyNumberFormat="1" applyFont="1" applyBorder="1">
      <alignment vertical="center"/>
    </xf>
    <xf numFmtId="38" fontId="6" fillId="3" borderId="2" xfId="1" applyFont="1" applyFill="1" applyBorder="1">
      <alignment vertical="center"/>
    </xf>
    <xf numFmtId="38" fontId="6" fillId="3" borderId="10" xfId="1" applyFont="1" applyFill="1" applyBorder="1">
      <alignment vertical="center"/>
    </xf>
    <xf numFmtId="38" fontId="6" fillId="3" borderId="6" xfId="1" applyFont="1" applyFill="1" applyBorder="1">
      <alignment vertical="center"/>
    </xf>
    <xf numFmtId="38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4" applyNumberFormat="1" applyFont="1" applyBorder="1">
      <alignment vertical="center"/>
    </xf>
    <xf numFmtId="38" fontId="8" fillId="0" borderId="0" xfId="1" applyFont="1" applyFill="1" applyBorder="1">
      <alignment vertical="center"/>
    </xf>
    <xf numFmtId="40" fontId="8" fillId="0" borderId="0" xfId="1" applyNumberFormat="1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38" fontId="11" fillId="0" borderId="15" xfId="1" applyFont="1" applyFill="1" applyBorder="1">
      <alignment vertical="center"/>
    </xf>
    <xf numFmtId="38" fontId="11" fillId="0" borderId="1" xfId="1" applyFont="1" applyFill="1" applyBorder="1">
      <alignment vertical="center"/>
    </xf>
    <xf numFmtId="176" fontId="11" fillId="0" borderId="11" xfId="1" applyNumberFormat="1" applyFont="1" applyFill="1" applyBorder="1">
      <alignment vertical="center"/>
    </xf>
    <xf numFmtId="38" fontId="11" fillId="0" borderId="8" xfId="1" applyFont="1" applyFill="1" applyBorder="1">
      <alignment vertical="center"/>
    </xf>
    <xf numFmtId="38" fontId="11" fillId="0" borderId="7" xfId="1" applyFont="1" applyFill="1" applyBorder="1">
      <alignment vertical="center"/>
    </xf>
    <xf numFmtId="176" fontId="4" fillId="0" borderId="13" xfId="1" applyNumberFormat="1" applyFont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4" fillId="0" borderId="14" xfId="1" applyNumberFormat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176" fontId="11" fillId="0" borderId="18" xfId="1" applyNumberFormat="1" applyFont="1" applyFill="1" applyBorder="1">
      <alignment vertical="center"/>
    </xf>
    <xf numFmtId="176" fontId="6" fillId="3" borderId="19" xfId="1" applyNumberFormat="1" applyFont="1" applyFill="1" applyBorder="1">
      <alignment vertical="center"/>
    </xf>
    <xf numFmtId="176" fontId="6" fillId="3" borderId="9" xfId="1" applyNumberFormat="1" applyFont="1" applyFill="1" applyBorder="1">
      <alignment vertical="center"/>
    </xf>
    <xf numFmtId="176" fontId="6" fillId="3" borderId="10" xfId="1" applyNumberFormat="1" applyFont="1" applyFill="1" applyBorder="1">
      <alignment vertical="center"/>
    </xf>
    <xf numFmtId="176" fontId="6" fillId="3" borderId="20" xfId="1" applyNumberFormat="1" applyFont="1" applyFill="1" applyBorder="1">
      <alignment vertical="center"/>
    </xf>
    <xf numFmtId="38" fontId="6" fillId="3" borderId="21" xfId="1" applyFont="1" applyFill="1" applyBorder="1">
      <alignment vertical="center"/>
    </xf>
    <xf numFmtId="38" fontId="11" fillId="0" borderId="20" xfId="1" applyFont="1" applyFill="1" applyBorder="1">
      <alignment vertical="center"/>
    </xf>
    <xf numFmtId="0" fontId="10" fillId="0" borderId="0" xfId="0" applyFont="1">
      <alignment vertical="center"/>
    </xf>
    <xf numFmtId="38" fontId="4" fillId="0" borderId="4" xfId="0" applyNumberFormat="1" applyFont="1" applyBorder="1">
      <alignment vertical="center"/>
    </xf>
    <xf numFmtId="38" fontId="4" fillId="0" borderId="1" xfId="0" applyNumberFormat="1" applyFont="1" applyBorder="1">
      <alignment vertical="center"/>
    </xf>
    <xf numFmtId="38" fontId="4" fillId="4" borderId="0" xfId="0" applyNumberFormat="1" applyFont="1" applyFill="1">
      <alignment vertical="center"/>
    </xf>
    <xf numFmtId="38" fontId="4" fillId="4" borderId="1" xfId="0" applyNumberFormat="1" applyFont="1" applyFill="1" applyBorder="1">
      <alignment vertical="center"/>
    </xf>
    <xf numFmtId="38" fontId="4" fillId="4" borderId="4" xfId="0" applyNumberFormat="1" applyFont="1" applyFill="1" applyBorder="1">
      <alignment vertical="center"/>
    </xf>
    <xf numFmtId="0" fontId="12" fillId="5" borderId="5" xfId="0" applyFont="1" applyFill="1" applyBorder="1">
      <alignment vertical="center"/>
    </xf>
    <xf numFmtId="0" fontId="13" fillId="6" borderId="5" xfId="0" applyFont="1" applyFill="1" applyBorder="1">
      <alignment vertical="center"/>
    </xf>
    <xf numFmtId="38" fontId="4" fillId="7" borderId="0" xfId="0" applyNumberFormat="1" applyFont="1" applyFill="1">
      <alignment vertical="center"/>
    </xf>
    <xf numFmtId="38" fontId="4" fillId="7" borderId="1" xfId="0" applyNumberFormat="1" applyFont="1" applyFill="1" applyBorder="1">
      <alignment vertical="center"/>
    </xf>
    <xf numFmtId="38" fontId="4" fillId="7" borderId="4" xfId="0" applyNumberFormat="1" applyFont="1" applyFill="1" applyBorder="1">
      <alignment vertical="center"/>
    </xf>
    <xf numFmtId="38" fontId="4" fillId="8" borderId="0" xfId="0" applyNumberFormat="1" applyFont="1" applyFill="1">
      <alignment vertical="center"/>
    </xf>
    <xf numFmtId="38" fontId="4" fillId="8" borderId="1" xfId="0" applyNumberFormat="1" applyFont="1" applyFill="1" applyBorder="1">
      <alignment vertical="center"/>
    </xf>
    <xf numFmtId="38" fontId="4" fillId="8" borderId="4" xfId="0" applyNumberFormat="1" applyFont="1" applyFill="1" applyBorder="1">
      <alignment vertical="center"/>
    </xf>
    <xf numFmtId="0" fontId="12" fillId="9" borderId="5" xfId="0" applyFont="1" applyFill="1" applyBorder="1">
      <alignment vertical="center"/>
    </xf>
    <xf numFmtId="176" fontId="4" fillId="10" borderId="0" xfId="0" applyNumberFormat="1" applyFont="1" applyFill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1" xfId="0" applyFont="1" applyBorder="1">
      <alignment vertical="center"/>
    </xf>
    <xf numFmtId="38" fontId="8" fillId="0" borderId="32" xfId="1" applyFont="1" applyFill="1" applyBorder="1">
      <alignment vertical="center"/>
    </xf>
    <xf numFmtId="38" fontId="8" fillId="0" borderId="33" xfId="1" applyFont="1" applyFill="1" applyBorder="1">
      <alignment vertical="center"/>
    </xf>
    <xf numFmtId="0" fontId="4" fillId="11" borderId="25" xfId="0" applyFont="1" applyFill="1" applyBorder="1">
      <alignment vertical="center"/>
    </xf>
    <xf numFmtId="0" fontId="4" fillId="0" borderId="16" xfId="0" applyFont="1" applyBorder="1">
      <alignment vertical="center"/>
    </xf>
    <xf numFmtId="38" fontId="8" fillId="10" borderId="0" xfId="1" applyFont="1" applyFill="1" applyBorder="1">
      <alignment vertical="center"/>
    </xf>
    <xf numFmtId="38" fontId="8" fillId="11" borderId="34" xfId="1" applyFont="1" applyFill="1" applyBorder="1">
      <alignment vertical="center"/>
    </xf>
    <xf numFmtId="38" fontId="8" fillId="0" borderId="4" xfId="1" applyFont="1" applyFill="1" applyBorder="1">
      <alignment vertical="center"/>
    </xf>
    <xf numFmtId="38" fontId="8" fillId="0" borderId="24" xfId="1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8" fillId="0" borderId="16" xfId="0" applyFont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177" fontId="8" fillId="0" borderId="0" xfId="4" applyNumberFormat="1" applyFont="1" applyBorder="1" applyAlignment="1">
      <alignment horizontal="right" vertical="center"/>
    </xf>
    <xf numFmtId="38" fontId="4" fillId="10" borderId="0" xfId="1" applyFont="1" applyFill="1" applyBorder="1">
      <alignment vertical="center"/>
    </xf>
    <xf numFmtId="0" fontId="4" fillId="0" borderId="33" xfId="0" applyFont="1" applyBorder="1">
      <alignment vertical="center"/>
    </xf>
    <xf numFmtId="40" fontId="8" fillId="3" borderId="16" xfId="1" applyNumberFormat="1" applyFont="1" applyFill="1" applyBorder="1">
      <alignment vertical="center"/>
    </xf>
    <xf numFmtId="0" fontId="4" fillId="3" borderId="26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33" xfId="0" applyFont="1" applyFill="1" applyBorder="1">
      <alignment vertical="center"/>
    </xf>
    <xf numFmtId="38" fontId="4" fillId="12" borderId="0" xfId="1" applyFont="1" applyFill="1" applyBorder="1">
      <alignment vertical="center"/>
    </xf>
    <xf numFmtId="0" fontId="8" fillId="0" borderId="31" xfId="0" applyFont="1" applyBorder="1" applyAlignment="1">
      <alignment horizontal="right" vertical="center"/>
    </xf>
    <xf numFmtId="38" fontId="8" fillId="10" borderId="32" xfId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right" vertical="center"/>
    </xf>
    <xf numFmtId="38" fontId="4" fillId="10" borderId="31" xfId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right" vertical="center"/>
    </xf>
    <xf numFmtId="0" fontId="8" fillId="11" borderId="22" xfId="0" applyFont="1" applyFill="1" applyBorder="1">
      <alignment vertical="center"/>
    </xf>
    <xf numFmtId="0" fontId="4" fillId="11" borderId="22" xfId="0" applyFont="1" applyFill="1" applyBorder="1">
      <alignment vertical="center"/>
    </xf>
    <xf numFmtId="0" fontId="8" fillId="3" borderId="23" xfId="0" applyFont="1" applyFill="1" applyBorder="1">
      <alignment vertical="center"/>
    </xf>
    <xf numFmtId="38" fontId="14" fillId="11" borderId="35" xfId="1" applyFont="1" applyFill="1" applyBorder="1">
      <alignment vertical="center"/>
    </xf>
    <xf numFmtId="38" fontId="15" fillId="3" borderId="4" xfId="1" applyFont="1" applyFill="1" applyBorder="1">
      <alignment vertical="center"/>
    </xf>
    <xf numFmtId="38" fontId="16" fillId="0" borderId="0" xfId="1" applyFont="1" applyFill="1" applyBorder="1">
      <alignment vertical="center"/>
    </xf>
    <xf numFmtId="0" fontId="4" fillId="0" borderId="32" xfId="0" applyFont="1" applyBorder="1">
      <alignment vertical="center"/>
    </xf>
    <xf numFmtId="38" fontId="4" fillId="10" borderId="0" xfId="0" applyNumberFormat="1" applyFont="1" applyFill="1">
      <alignment vertical="center"/>
    </xf>
    <xf numFmtId="38" fontId="4" fillId="12" borderId="0" xfId="1" applyFont="1" applyFill="1">
      <alignment vertical="center"/>
    </xf>
    <xf numFmtId="38" fontId="4" fillId="10" borderId="32" xfId="1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4" fillId="3" borderId="29" xfId="0" applyFont="1" applyFill="1" applyBorder="1">
      <alignment vertical="center"/>
    </xf>
    <xf numFmtId="38" fontId="4" fillId="3" borderId="30" xfId="1" applyFont="1" applyFill="1" applyBorder="1">
      <alignment vertical="center"/>
    </xf>
    <xf numFmtId="0" fontId="4" fillId="3" borderId="25" xfId="0" applyFont="1" applyFill="1" applyBorder="1">
      <alignment vertical="center"/>
    </xf>
    <xf numFmtId="0" fontId="4" fillId="11" borderId="27" xfId="0" applyFont="1" applyFill="1" applyBorder="1">
      <alignment vertical="center"/>
    </xf>
    <xf numFmtId="0" fontId="4" fillId="11" borderId="29" xfId="0" applyFont="1" applyFill="1" applyBorder="1">
      <alignment vertical="center"/>
    </xf>
    <xf numFmtId="38" fontId="4" fillId="11" borderId="30" xfId="1" applyFont="1" applyFill="1" applyBorder="1">
      <alignment vertical="center"/>
    </xf>
    <xf numFmtId="0" fontId="4" fillId="11" borderId="28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38" fontId="4" fillId="11" borderId="0" xfId="1" applyFont="1" applyFill="1">
      <alignment vertical="center"/>
    </xf>
    <xf numFmtId="38" fontId="4" fillId="3" borderId="28" xfId="1" applyFont="1" applyFill="1" applyBorder="1">
      <alignment vertical="center"/>
    </xf>
    <xf numFmtId="0" fontId="4" fillId="0" borderId="0" xfId="0" applyFont="1" applyAlignment="1">
      <alignment horizontal="left" vertical="center"/>
    </xf>
    <xf numFmtId="176" fontId="11" fillId="0" borderId="11" xfId="1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7" fillId="3" borderId="22" xfId="0" applyFont="1" applyFill="1" applyBorder="1">
      <alignment vertical="center"/>
    </xf>
    <xf numFmtId="0" fontId="17" fillId="3" borderId="27" xfId="0" applyFont="1" applyFill="1" applyBorder="1">
      <alignment vertical="center"/>
    </xf>
    <xf numFmtId="0" fontId="17" fillId="3" borderId="30" xfId="0" applyFont="1" applyFill="1" applyBorder="1">
      <alignment vertical="center"/>
    </xf>
    <xf numFmtId="0" fontId="17" fillId="3" borderId="29" xfId="0" applyFont="1" applyFill="1" applyBorder="1">
      <alignment vertical="center"/>
    </xf>
    <xf numFmtId="38" fontId="4" fillId="3" borderId="30" xfId="0" applyNumberFormat="1" applyFont="1" applyFill="1" applyBorder="1">
      <alignment vertical="center"/>
    </xf>
    <xf numFmtId="0" fontId="17" fillId="3" borderId="25" xfId="0" applyFont="1" applyFill="1" applyBorder="1">
      <alignment vertical="center"/>
    </xf>
    <xf numFmtId="0" fontId="17" fillId="3" borderId="28" xfId="0" applyFont="1" applyFill="1" applyBorder="1">
      <alignment vertical="center"/>
    </xf>
    <xf numFmtId="38" fontId="4" fillId="10" borderId="32" xfId="0" applyNumberFormat="1" applyFont="1" applyFill="1" applyBorder="1">
      <alignment vertical="center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FFCCFF"/>
      <color rgb="FFFF9900"/>
      <color rgb="FFFF00FF"/>
      <color rgb="FF9999FF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34</xdr:row>
      <xdr:rowOff>47625</xdr:rowOff>
    </xdr:from>
    <xdr:to>
      <xdr:col>6</xdr:col>
      <xdr:colOff>695324</xdr:colOff>
      <xdr:row>43</xdr:row>
      <xdr:rowOff>152400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C1E3DB2-E504-3023-8ABD-7C5D9E5201B7}"/>
            </a:ext>
          </a:extLst>
        </xdr:cNvPr>
        <xdr:cNvSpPr/>
      </xdr:nvSpPr>
      <xdr:spPr>
        <a:xfrm>
          <a:off x="3086100" y="10929938"/>
          <a:ext cx="1390649" cy="1828800"/>
        </a:xfrm>
        <a:prstGeom prst="wedgeRectCallout">
          <a:avLst>
            <a:gd name="adj1" fmla="val 54852"/>
            <a:gd name="adj2" fmla="val 804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0BFD-70F0-4593-952E-DB73274A710C}">
  <dimension ref="A1:L104"/>
  <sheetViews>
    <sheetView showGridLines="0" tabSelected="1" zoomScaleNormal="100" workbookViewId="0">
      <selection activeCell="B5" sqref="B5"/>
    </sheetView>
  </sheetViews>
  <sheetFormatPr defaultColWidth="0" defaultRowHeight="15" customHeight="1" zeroHeight="1"/>
  <cols>
    <col min="1" max="1" width="0.8125" style="2" customWidth="1"/>
    <col min="2" max="2" width="10.5625" style="2" customWidth="1"/>
    <col min="3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>
      <c r="B1" s="1" t="s">
        <v>6</v>
      </c>
      <c r="C1" s="1"/>
      <c r="D1" s="1"/>
      <c r="E1" s="1"/>
      <c r="F1" s="1"/>
      <c r="G1" s="1"/>
      <c r="H1" s="1"/>
      <c r="I1" s="1"/>
      <c r="J1" s="1"/>
      <c r="K1" s="4"/>
    </row>
    <row r="2" spans="2:11">
      <c r="B2" s="1" t="s">
        <v>70</v>
      </c>
      <c r="C2" s="1"/>
      <c r="D2" s="1"/>
      <c r="E2" s="1"/>
      <c r="F2" s="1"/>
      <c r="G2" s="1"/>
      <c r="H2" s="1"/>
      <c r="I2" s="1"/>
      <c r="J2" s="1"/>
      <c r="K2" s="4"/>
    </row>
    <row r="3" spans="2:11">
      <c r="B3" s="1" t="s">
        <v>4</v>
      </c>
      <c r="C3" s="1"/>
      <c r="D3" s="1"/>
      <c r="E3" s="1"/>
      <c r="F3" s="1"/>
      <c r="G3" s="1"/>
      <c r="H3" s="1"/>
      <c r="I3" s="1"/>
      <c r="J3" s="1"/>
      <c r="K3" s="4"/>
    </row>
    <row r="4" spans="2:11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/>
    <row r="6" spans="2:11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>
      <c r="B7" s="18"/>
      <c r="C7" s="17"/>
      <c r="D7" s="17"/>
      <c r="E7" s="17"/>
      <c r="F7" s="17"/>
      <c r="G7" s="17"/>
      <c r="H7" s="16"/>
      <c r="I7" s="16"/>
      <c r="J7" s="16"/>
    </row>
    <row r="8" spans="2:11">
      <c r="C8" s="9" t="s">
        <v>26</v>
      </c>
      <c r="D8" s="9"/>
      <c r="E8" s="9"/>
      <c r="F8" s="20" t="s">
        <v>22</v>
      </c>
      <c r="G8" s="9"/>
      <c r="H8" s="9"/>
      <c r="I8" s="20" t="s">
        <v>8</v>
      </c>
      <c r="J8" s="9"/>
      <c r="K8" s="9"/>
    </row>
    <row r="9" spans="2:11" ht="15.4" thickBot="1">
      <c r="B9" s="8"/>
      <c r="C9" s="32" t="s">
        <v>10</v>
      </c>
      <c r="D9" s="28" t="s">
        <v>11</v>
      </c>
      <c r="E9" s="28" t="s">
        <v>12</v>
      </c>
      <c r="F9" s="34" t="s">
        <v>10</v>
      </c>
      <c r="G9" s="32" t="s">
        <v>11</v>
      </c>
      <c r="H9" s="45" t="s">
        <v>12</v>
      </c>
      <c r="I9" s="34" t="s">
        <v>10</v>
      </c>
      <c r="J9" s="28" t="s">
        <v>11</v>
      </c>
      <c r="K9" s="32" t="s">
        <v>12</v>
      </c>
    </row>
    <row r="10" spans="2:11" ht="15.4" thickBot="1">
      <c r="B10" s="2" t="s">
        <v>2</v>
      </c>
      <c r="C10" s="44">
        <f t="shared" ref="C10:C17" si="0">E10/D10</f>
        <v>12</v>
      </c>
      <c r="D10" s="15">
        <v>24000</v>
      </c>
      <c r="E10" s="26">
        <v>288000</v>
      </c>
      <c r="F10" s="47">
        <v>12</v>
      </c>
      <c r="G10" s="38">
        <f>J10</f>
        <v>20000</v>
      </c>
      <c r="H10" s="38">
        <f>F10*G10</f>
        <v>240000</v>
      </c>
      <c r="I10" s="50">
        <v>12.5</v>
      </c>
      <c r="J10" s="51">
        <v>20000</v>
      </c>
      <c r="K10" s="38">
        <f t="shared" ref="K10:K15" si="1">I10*J10</f>
        <v>250000</v>
      </c>
    </row>
    <row r="11" spans="2:11">
      <c r="B11" s="6" t="s">
        <v>5</v>
      </c>
      <c r="C11" s="21">
        <f t="shared" si="0"/>
        <v>6</v>
      </c>
      <c r="D11" s="11">
        <f>D10</f>
        <v>24000</v>
      </c>
      <c r="E11" s="13">
        <v>144000</v>
      </c>
      <c r="F11" s="48">
        <v>6</v>
      </c>
      <c r="G11" s="36">
        <f>G10</f>
        <v>20000</v>
      </c>
      <c r="H11" s="36">
        <f t="shared" ref="H11:H13" si="2">F11*G11</f>
        <v>120000</v>
      </c>
      <c r="I11" s="48">
        <v>6.2</v>
      </c>
      <c r="J11" s="52">
        <f>J10</f>
        <v>20000</v>
      </c>
      <c r="K11" s="36">
        <f t="shared" si="1"/>
        <v>124000</v>
      </c>
    </row>
    <row r="12" spans="2:11">
      <c r="B12" s="6" t="s">
        <v>13</v>
      </c>
      <c r="C12" s="21">
        <f t="shared" si="0"/>
        <v>0.2</v>
      </c>
      <c r="D12" s="7">
        <f>D10</f>
        <v>24000</v>
      </c>
      <c r="E12" s="13">
        <v>4800</v>
      </c>
      <c r="F12" s="48">
        <v>0.2</v>
      </c>
      <c r="G12" s="36">
        <f>G10</f>
        <v>20000</v>
      </c>
      <c r="H12" s="36">
        <f t="shared" si="2"/>
        <v>4000</v>
      </c>
      <c r="I12" s="48">
        <v>0.3</v>
      </c>
      <c r="J12" s="35">
        <f>J10</f>
        <v>20000</v>
      </c>
      <c r="K12" s="36">
        <f t="shared" si="1"/>
        <v>6000</v>
      </c>
    </row>
    <row r="13" spans="2:11" ht="30.4" thickBot="1">
      <c r="B13" s="19" t="s">
        <v>14</v>
      </c>
      <c r="C13" s="21">
        <f t="shared" si="0"/>
        <v>1.2</v>
      </c>
      <c r="D13" s="7">
        <f>D10</f>
        <v>24000</v>
      </c>
      <c r="E13" s="25">
        <v>28800</v>
      </c>
      <c r="F13" s="49">
        <v>1.2</v>
      </c>
      <c r="G13" s="36">
        <f>G10</f>
        <v>20000</v>
      </c>
      <c r="H13" s="36">
        <f t="shared" si="2"/>
        <v>24000</v>
      </c>
      <c r="I13" s="49">
        <v>1.3</v>
      </c>
      <c r="J13" s="35">
        <f>J10</f>
        <v>20000</v>
      </c>
      <c r="K13" s="36">
        <f t="shared" si="1"/>
        <v>26000</v>
      </c>
    </row>
    <row r="14" spans="2:11">
      <c r="B14" s="6" t="s">
        <v>15</v>
      </c>
      <c r="C14" s="21">
        <f t="shared" si="0"/>
        <v>7.4</v>
      </c>
      <c r="D14" s="7">
        <f>D10</f>
        <v>24000</v>
      </c>
      <c r="E14" s="11">
        <f>SUM(E11:E13)</f>
        <v>177600</v>
      </c>
      <c r="F14" s="46">
        <f>SUM(F11:F13)</f>
        <v>7.4</v>
      </c>
      <c r="G14" s="36">
        <f>G10</f>
        <v>20000</v>
      </c>
      <c r="H14" s="36">
        <f>F14*G14</f>
        <v>148000</v>
      </c>
      <c r="I14" s="46">
        <f>SUM(I11:I13)</f>
        <v>7.8</v>
      </c>
      <c r="J14" s="38">
        <f>J10</f>
        <v>20000</v>
      </c>
      <c r="K14" s="36">
        <f t="shared" si="1"/>
        <v>156000</v>
      </c>
    </row>
    <row r="15" spans="2:11" ht="15.4" thickBot="1">
      <c r="B15" s="6" t="s">
        <v>16</v>
      </c>
      <c r="C15" s="21">
        <f t="shared" si="0"/>
        <v>4.5999999999999996</v>
      </c>
      <c r="D15" s="7">
        <f>D10</f>
        <v>24000</v>
      </c>
      <c r="E15" s="12">
        <f>E10-E14</f>
        <v>110400</v>
      </c>
      <c r="F15" s="37">
        <f>F10-F14</f>
        <v>4.5999999999999996</v>
      </c>
      <c r="G15" s="36">
        <f>G10</f>
        <v>20000</v>
      </c>
      <c r="H15" s="39">
        <f>F15*G15</f>
        <v>92000</v>
      </c>
      <c r="I15" s="37">
        <f>I10-I14</f>
        <v>4.7</v>
      </c>
      <c r="J15" s="36">
        <f>J10</f>
        <v>20000</v>
      </c>
      <c r="K15" s="39">
        <f t="shared" si="1"/>
        <v>94000</v>
      </c>
    </row>
    <row r="16" spans="2:11" ht="15.4" thickBot="1">
      <c r="B16" s="6" t="s">
        <v>17</v>
      </c>
      <c r="C16" s="21">
        <f t="shared" si="0"/>
        <v>2.2999999999999998</v>
      </c>
      <c r="D16" s="7">
        <f>D10</f>
        <v>24000</v>
      </c>
      <c r="E16" s="24">
        <v>55200</v>
      </c>
      <c r="F16" s="121" t="s">
        <v>55</v>
      </c>
      <c r="G16" s="41"/>
      <c r="H16" s="36">
        <f>E16</f>
        <v>55200</v>
      </c>
      <c r="I16" s="43" t="s">
        <v>24</v>
      </c>
      <c r="J16" s="41" t="s">
        <v>24</v>
      </c>
      <c r="K16" s="24">
        <v>58000</v>
      </c>
    </row>
    <row r="17" spans="2:11">
      <c r="B17" s="8" t="s">
        <v>3</v>
      </c>
      <c r="C17" s="22">
        <f t="shared" si="0"/>
        <v>2.2999999999999998</v>
      </c>
      <c r="D17" s="10">
        <f>D10</f>
        <v>24000</v>
      </c>
      <c r="E17" s="10">
        <f>E15-E16</f>
        <v>55200</v>
      </c>
      <c r="F17" s="40" t="s">
        <v>25</v>
      </c>
      <c r="G17" s="42" t="s">
        <v>25</v>
      </c>
      <c r="H17" s="10">
        <f>H15-H16</f>
        <v>36800</v>
      </c>
      <c r="I17" s="40" t="s">
        <v>24</v>
      </c>
      <c r="J17" s="42" t="s">
        <v>24</v>
      </c>
      <c r="K17" s="10">
        <f>K15-K16</f>
        <v>36000</v>
      </c>
    </row>
    <row r="18" spans="2:11">
      <c r="C18" s="23"/>
      <c r="D18" s="14"/>
      <c r="E18" s="14"/>
      <c r="F18" s="23"/>
      <c r="G18" s="14"/>
      <c r="H18" s="14"/>
      <c r="I18" s="14"/>
      <c r="J18" s="14"/>
    </row>
    <row r="19" spans="2:11">
      <c r="B19" s="5" t="s">
        <v>20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>
      <c r="C20" s="8"/>
      <c r="D20" s="8"/>
      <c r="E20" s="8"/>
      <c r="F20" s="8"/>
      <c r="G20" s="8"/>
      <c r="H20" s="8"/>
    </row>
    <row r="21" spans="2:11">
      <c r="B21" s="8"/>
      <c r="C21" s="9" t="s">
        <v>8</v>
      </c>
      <c r="D21" s="59" t="s">
        <v>21</v>
      </c>
      <c r="E21" s="9" t="s">
        <v>22</v>
      </c>
      <c r="F21" s="60" t="s">
        <v>23</v>
      </c>
      <c r="G21" s="9" t="s">
        <v>9</v>
      </c>
      <c r="H21" s="67" t="s">
        <v>7</v>
      </c>
    </row>
    <row r="22" spans="2:11">
      <c r="B22" s="2" t="str">
        <f>B10</f>
        <v>売上高</v>
      </c>
      <c r="C22" s="27">
        <f>K10</f>
        <v>250000</v>
      </c>
      <c r="D22" s="56">
        <f>-(E22-C22)</f>
        <v>10000</v>
      </c>
      <c r="E22" s="27">
        <f>H10</f>
        <v>240000</v>
      </c>
      <c r="F22" s="61">
        <f>-(G22-E22)</f>
        <v>-48000</v>
      </c>
      <c r="G22" s="27">
        <f>E10</f>
        <v>288000</v>
      </c>
      <c r="H22" s="64">
        <f>-(G22-C22)</f>
        <v>-38000</v>
      </c>
    </row>
    <row r="23" spans="2:11">
      <c r="B23" s="6" t="str">
        <f>B11</f>
        <v>直接材料費</v>
      </c>
      <c r="C23" s="55">
        <f t="shared" ref="C23:C29" si="3">K11</f>
        <v>124000</v>
      </c>
      <c r="D23" s="57">
        <f>E23-C23</f>
        <v>-4000</v>
      </c>
      <c r="E23" s="55">
        <f t="shared" ref="E23:E29" si="4">H11</f>
        <v>120000</v>
      </c>
      <c r="F23" s="62">
        <f>G23-E23</f>
        <v>24000</v>
      </c>
      <c r="G23" s="55">
        <f t="shared" ref="G23:G29" si="5">E11</f>
        <v>144000</v>
      </c>
      <c r="H23" s="65">
        <f>G23-C23</f>
        <v>20000</v>
      </c>
    </row>
    <row r="24" spans="2:11">
      <c r="B24" s="6" t="str">
        <f>B12</f>
        <v>直接労務費</v>
      </c>
      <c r="C24" s="55">
        <f t="shared" si="3"/>
        <v>6000</v>
      </c>
      <c r="D24" s="57">
        <f t="shared" ref="D24:D28" si="6">E24-C24</f>
        <v>-2000</v>
      </c>
      <c r="E24" s="55">
        <f t="shared" si="4"/>
        <v>4000</v>
      </c>
      <c r="F24" s="62">
        <f t="shared" ref="F24:F28" si="7">G24-E24</f>
        <v>800</v>
      </c>
      <c r="G24" s="55">
        <f t="shared" si="5"/>
        <v>4800</v>
      </c>
      <c r="H24" s="65">
        <f t="shared" ref="H24:H28" si="8">G24-C24</f>
        <v>-1200</v>
      </c>
    </row>
    <row r="25" spans="2:11" ht="30">
      <c r="B25" s="19" t="str">
        <f t="shared" ref="B25:B28" si="9">B13</f>
        <v>変動製造間接費</v>
      </c>
      <c r="C25" s="55">
        <f t="shared" si="3"/>
        <v>26000</v>
      </c>
      <c r="D25" s="57">
        <f t="shared" si="6"/>
        <v>-2000</v>
      </c>
      <c r="E25" s="55">
        <f t="shared" si="4"/>
        <v>24000</v>
      </c>
      <c r="F25" s="62">
        <f t="shared" si="7"/>
        <v>4800</v>
      </c>
      <c r="G25" s="55">
        <f t="shared" si="5"/>
        <v>28800</v>
      </c>
      <c r="H25" s="65">
        <f t="shared" si="8"/>
        <v>2800</v>
      </c>
    </row>
    <row r="26" spans="2:11">
      <c r="B26" s="6" t="str">
        <f t="shared" si="9"/>
        <v>変動費合計</v>
      </c>
      <c r="C26" s="55">
        <f t="shared" si="3"/>
        <v>156000</v>
      </c>
      <c r="D26" s="57">
        <f t="shared" si="6"/>
        <v>-8000</v>
      </c>
      <c r="E26" s="55">
        <f t="shared" si="4"/>
        <v>148000</v>
      </c>
      <c r="F26" s="62">
        <f t="shared" si="7"/>
        <v>29600</v>
      </c>
      <c r="G26" s="55">
        <f t="shared" si="5"/>
        <v>177600</v>
      </c>
      <c r="H26" s="65">
        <f t="shared" si="8"/>
        <v>21600</v>
      </c>
    </row>
    <row r="27" spans="2:11">
      <c r="B27" s="6" t="str">
        <f t="shared" si="9"/>
        <v>貢献利益</v>
      </c>
      <c r="C27" s="55">
        <f>K15</f>
        <v>94000</v>
      </c>
      <c r="D27" s="57">
        <f>-(E27-C27)</f>
        <v>2000</v>
      </c>
      <c r="E27" s="55">
        <f t="shared" si="4"/>
        <v>92000</v>
      </c>
      <c r="F27" s="62">
        <f>-(G27-E27)</f>
        <v>-18400</v>
      </c>
      <c r="G27" s="55">
        <f t="shared" si="5"/>
        <v>110400</v>
      </c>
      <c r="H27" s="65">
        <f>-(G27-C27)</f>
        <v>-16400</v>
      </c>
    </row>
    <row r="28" spans="2:11">
      <c r="B28" s="6" t="str">
        <f t="shared" si="9"/>
        <v>固定費</v>
      </c>
      <c r="C28" s="55">
        <f t="shared" si="3"/>
        <v>58000</v>
      </c>
      <c r="D28" s="57">
        <f t="shared" si="6"/>
        <v>-2800</v>
      </c>
      <c r="E28" s="55">
        <f t="shared" si="4"/>
        <v>55200</v>
      </c>
      <c r="F28" s="62">
        <f t="shared" si="7"/>
        <v>0</v>
      </c>
      <c r="G28" s="55">
        <f t="shared" si="5"/>
        <v>55200</v>
      </c>
      <c r="H28" s="65">
        <f t="shared" si="8"/>
        <v>-2800</v>
      </c>
    </row>
    <row r="29" spans="2:11">
      <c r="B29" s="8" t="str">
        <f>B17</f>
        <v>営業利益</v>
      </c>
      <c r="C29" s="54">
        <f t="shared" si="3"/>
        <v>36000</v>
      </c>
      <c r="D29" s="58">
        <f>-(E29-C29)</f>
        <v>-800</v>
      </c>
      <c r="E29" s="54">
        <f t="shared" si="4"/>
        <v>36800</v>
      </c>
      <c r="F29" s="63">
        <f>-(G29-E29)</f>
        <v>-18400</v>
      </c>
      <c r="G29" s="54">
        <f t="shared" si="5"/>
        <v>55200</v>
      </c>
      <c r="H29" s="66">
        <f>-(G29-C29)</f>
        <v>-19200</v>
      </c>
    </row>
    <row r="30" spans="2:11">
      <c r="B30" s="2" t="s">
        <v>18</v>
      </c>
    </row>
    <row r="31" spans="2:11"/>
    <row r="32" spans="2:11">
      <c r="B32" s="5" t="s">
        <v>27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>
      <c r="B33" s="84"/>
    </row>
    <row r="34" spans="2:11">
      <c r="D34" s="29"/>
      <c r="E34" s="29"/>
      <c r="F34" s="29"/>
      <c r="G34" s="85" t="s">
        <v>37</v>
      </c>
      <c r="H34" s="92">
        <f>(C35-C42)*H45</f>
        <v>110399.99999999999</v>
      </c>
      <c r="J34" s="27"/>
    </row>
    <row r="35" spans="2:11">
      <c r="B35" s="33" t="s">
        <v>29</v>
      </c>
      <c r="C35" s="68">
        <f>F10</f>
        <v>12</v>
      </c>
      <c r="D35" s="69"/>
      <c r="E35" s="82" t="s">
        <v>33</v>
      </c>
      <c r="F35" s="69"/>
      <c r="G35" s="72"/>
    </row>
    <row r="36" spans="2:11">
      <c r="D36" s="70"/>
      <c r="E36" s="77">
        <f>(C37-C35)*F45</f>
        <v>10000</v>
      </c>
      <c r="F36" s="70"/>
      <c r="G36" s="95" t="s">
        <v>39</v>
      </c>
      <c r="H36" s="30"/>
      <c r="J36" s="27"/>
    </row>
    <row r="37" spans="2:11" ht="15.4" thickBot="1">
      <c r="B37" s="33" t="s">
        <v>28</v>
      </c>
      <c r="C37" s="68">
        <f>I10</f>
        <v>12.5</v>
      </c>
      <c r="D37" s="70"/>
      <c r="E37" s="30"/>
      <c r="F37" s="80"/>
      <c r="G37" s="94">
        <f>(C35-C42)*(F45-H45)</f>
        <v>-18400</v>
      </c>
      <c r="H37" s="30"/>
      <c r="J37" s="27"/>
    </row>
    <row r="38" spans="2:11">
      <c r="D38" s="98" t="s">
        <v>31</v>
      </c>
      <c r="E38" s="78"/>
      <c r="F38" s="80"/>
      <c r="G38" s="73"/>
      <c r="H38" s="30"/>
    </row>
    <row r="39" spans="2:11" ht="15.4" thickBot="1">
      <c r="D39" s="75"/>
      <c r="E39" s="101">
        <f>(C37-C40)*F45</f>
        <v>94000</v>
      </c>
      <c r="F39" s="80"/>
      <c r="G39" s="73"/>
      <c r="H39" s="103" t="s">
        <v>40</v>
      </c>
    </row>
    <row r="40" spans="2:11">
      <c r="B40" s="53" t="s">
        <v>30</v>
      </c>
      <c r="C40" s="68">
        <f>I14</f>
        <v>7.8</v>
      </c>
      <c r="D40" s="70"/>
      <c r="E40" s="83" t="s">
        <v>34</v>
      </c>
      <c r="F40" s="80"/>
      <c r="G40" s="73"/>
      <c r="H40" s="77">
        <f>C35*(F45-H45)</f>
        <v>-48000</v>
      </c>
    </row>
    <row r="41" spans="2:11">
      <c r="D41" s="70"/>
      <c r="E41" s="77">
        <f>(C42-C40)*F45</f>
        <v>-7999.9999999999891</v>
      </c>
      <c r="F41" s="80"/>
      <c r="G41" s="73"/>
    </row>
    <row r="42" spans="2:11">
      <c r="B42" s="53" t="s">
        <v>32</v>
      </c>
      <c r="C42" s="68">
        <f>F14</f>
        <v>7.4</v>
      </c>
      <c r="D42" s="71"/>
      <c r="E42" s="79"/>
      <c r="F42" s="81"/>
      <c r="G42" s="74"/>
      <c r="H42" s="30"/>
    </row>
    <row r="43" spans="2:11">
      <c r="D43" s="100" t="s">
        <v>38</v>
      </c>
      <c r="E43" s="88"/>
      <c r="F43" s="97" t="s">
        <v>41</v>
      </c>
      <c r="G43" s="96">
        <f>C42*(H45-F45)</f>
        <v>29600</v>
      </c>
    </row>
    <row r="44" spans="2:11">
      <c r="D44" s="89"/>
      <c r="E44" s="102">
        <f>C42*H45</f>
        <v>177600</v>
      </c>
      <c r="F44" s="90"/>
      <c r="G44" s="91"/>
    </row>
    <row r="45" spans="2:11">
      <c r="D45" s="14"/>
      <c r="E45" s="14"/>
      <c r="F45" s="77">
        <f>J10</f>
        <v>20000</v>
      </c>
      <c r="G45" s="31"/>
      <c r="H45" s="77">
        <f>D10</f>
        <v>24000</v>
      </c>
    </row>
    <row r="46" spans="2:11" ht="15" customHeight="1">
      <c r="F46" s="31" t="s">
        <v>35</v>
      </c>
      <c r="G46" s="31"/>
      <c r="H46" s="31" t="s">
        <v>36</v>
      </c>
    </row>
    <row r="47" spans="2:11" ht="15" customHeight="1"/>
    <row r="48" spans="2:11" ht="15" customHeight="1">
      <c r="B48" s="5" t="s">
        <v>42</v>
      </c>
      <c r="C48" s="4"/>
      <c r="D48" s="4"/>
      <c r="E48" s="4"/>
      <c r="F48" s="4"/>
      <c r="G48" s="4"/>
      <c r="H48" s="4"/>
      <c r="I48" s="4"/>
      <c r="J48" s="4"/>
      <c r="K48" s="4"/>
    </row>
    <row r="49" spans="2:11" ht="15" customHeight="1">
      <c r="I49" s="30"/>
    </row>
    <row r="50" spans="2:11" ht="15" customHeight="1">
      <c r="G50" s="2" t="s">
        <v>46</v>
      </c>
      <c r="H50" s="106">
        <f>C51*H57</f>
        <v>288000</v>
      </c>
    </row>
    <row r="51" spans="2:11" ht="15" customHeight="1">
      <c r="B51" s="33" t="s">
        <v>29</v>
      </c>
      <c r="C51" s="68">
        <f>F10</f>
        <v>12</v>
      </c>
      <c r="D51" s="69"/>
      <c r="E51" s="93" t="s">
        <v>44</v>
      </c>
      <c r="F51" s="69"/>
      <c r="G51" s="93" t="s">
        <v>45</v>
      </c>
    </row>
    <row r="52" spans="2:11" ht="15" customHeight="1">
      <c r="D52" s="70"/>
      <c r="E52" s="107">
        <f>(C53-C51)*F57</f>
        <v>10000</v>
      </c>
      <c r="F52" s="70"/>
      <c r="G52" s="107">
        <f>C51*(F57-H57)</f>
        <v>-48000</v>
      </c>
    </row>
    <row r="53" spans="2:11" ht="15" customHeight="1" thickBot="1">
      <c r="B53" s="33" t="s">
        <v>43</v>
      </c>
      <c r="C53" s="68">
        <f>I10</f>
        <v>12.5</v>
      </c>
      <c r="D53" s="70"/>
      <c r="E53" s="104"/>
      <c r="F53" s="70"/>
      <c r="G53" s="104"/>
    </row>
    <row r="54" spans="2:11" ht="15" customHeight="1">
      <c r="D54" s="99"/>
      <c r="E54" s="113"/>
      <c r="G54" s="104"/>
    </row>
    <row r="55" spans="2:11" ht="15" customHeight="1">
      <c r="D55" s="114" t="s">
        <v>47</v>
      </c>
      <c r="E55" s="115">
        <f>C53*F57</f>
        <v>250000</v>
      </c>
      <c r="G55" s="104"/>
    </row>
    <row r="56" spans="2:11" ht="15" customHeight="1" thickBot="1">
      <c r="D56" s="75"/>
      <c r="E56" s="116"/>
      <c r="F56" s="8"/>
      <c r="G56" s="87"/>
    </row>
    <row r="57" spans="2:11" ht="15" customHeight="1">
      <c r="D57" s="120"/>
      <c r="F57" s="105">
        <f>J10</f>
        <v>20000</v>
      </c>
      <c r="H57" s="105">
        <f>D10</f>
        <v>24000</v>
      </c>
    </row>
    <row r="58" spans="2:11" ht="15" customHeight="1">
      <c r="F58" s="31" t="s">
        <v>35</v>
      </c>
      <c r="G58" s="31"/>
      <c r="H58" s="31" t="s">
        <v>36</v>
      </c>
    </row>
    <row r="59" spans="2:11" ht="15" customHeight="1"/>
    <row r="60" spans="2:11" ht="15" customHeight="1">
      <c r="B60" s="5" t="s">
        <v>56</v>
      </c>
      <c r="C60" s="4"/>
      <c r="D60" s="4"/>
      <c r="E60" s="4"/>
      <c r="F60" s="4"/>
      <c r="G60" s="4"/>
      <c r="H60" s="4"/>
      <c r="I60" s="4"/>
      <c r="J60" s="4"/>
      <c r="K60" s="4"/>
    </row>
    <row r="61" spans="2:11" ht="15" customHeight="1">
      <c r="I61" s="30"/>
    </row>
    <row r="62" spans="2:11" ht="15" customHeight="1">
      <c r="G62" s="117" t="s">
        <v>52</v>
      </c>
      <c r="H62" s="118">
        <f>C63*H69</f>
        <v>124000</v>
      </c>
    </row>
    <row r="63" spans="2:11" ht="15" customHeight="1">
      <c r="B63" s="33" t="s">
        <v>49</v>
      </c>
      <c r="C63" s="68">
        <f>I11</f>
        <v>6.2</v>
      </c>
      <c r="D63" s="69"/>
      <c r="E63" s="82" t="s">
        <v>53</v>
      </c>
      <c r="F63" s="76"/>
      <c r="G63" s="72"/>
    </row>
    <row r="64" spans="2:11" ht="15" customHeight="1">
      <c r="D64" s="70"/>
      <c r="E64" s="86">
        <f>(C65-C63)*H69</f>
        <v>-4000.0000000000036</v>
      </c>
      <c r="G64" s="104"/>
    </row>
    <row r="65" spans="2:11" ht="15" customHeight="1" thickBot="1">
      <c r="B65" s="33" t="s">
        <v>48</v>
      </c>
      <c r="C65" s="68">
        <f>F11</f>
        <v>6</v>
      </c>
      <c r="D65" s="70"/>
      <c r="G65" s="104"/>
    </row>
    <row r="66" spans="2:11" ht="15" customHeight="1">
      <c r="D66" s="108"/>
      <c r="E66" s="109"/>
      <c r="F66" s="76"/>
      <c r="G66" s="93" t="s">
        <v>54</v>
      </c>
    </row>
    <row r="67" spans="2:11" ht="15" customHeight="1">
      <c r="D67" s="110" t="s">
        <v>50</v>
      </c>
      <c r="E67" s="111"/>
      <c r="G67" s="107">
        <f>C65*(F69-H69)</f>
        <v>24000</v>
      </c>
    </row>
    <row r="68" spans="2:11" ht="15" customHeight="1" thickBot="1">
      <c r="D68" s="112"/>
      <c r="E68" s="119">
        <f>C65*F69</f>
        <v>144000</v>
      </c>
      <c r="F68" s="8"/>
      <c r="G68" s="87"/>
    </row>
    <row r="69" spans="2:11" ht="15" customHeight="1">
      <c r="F69" s="105">
        <f>D10</f>
        <v>24000</v>
      </c>
      <c r="H69" s="105">
        <f>J10</f>
        <v>20000</v>
      </c>
    </row>
    <row r="70" spans="2:11" ht="15" customHeight="1">
      <c r="F70" s="31" t="s">
        <v>51</v>
      </c>
      <c r="G70" s="31"/>
      <c r="H70" s="31" t="s">
        <v>35</v>
      </c>
    </row>
    <row r="71" spans="2:11" ht="15" customHeight="1"/>
    <row r="72" spans="2:11" ht="15" customHeight="1">
      <c r="B72" s="5" t="s">
        <v>65</v>
      </c>
      <c r="C72" s="4"/>
      <c r="D72" s="4"/>
      <c r="E72" s="4"/>
      <c r="F72" s="4"/>
      <c r="G72" s="4"/>
      <c r="H72" s="4"/>
      <c r="I72" s="4"/>
      <c r="J72" s="4"/>
      <c r="K72" s="4"/>
    </row>
    <row r="73" spans="2:11" ht="15" customHeight="1">
      <c r="I73" s="30"/>
    </row>
    <row r="74" spans="2:11" ht="15" customHeight="1">
      <c r="G74" s="117" t="s">
        <v>59</v>
      </c>
      <c r="H74" s="118">
        <f>C75*H81</f>
        <v>6000</v>
      </c>
    </row>
    <row r="75" spans="2:11" ht="15" customHeight="1">
      <c r="B75" s="33" t="s">
        <v>57</v>
      </c>
      <c r="C75" s="68">
        <f>I12</f>
        <v>0.3</v>
      </c>
      <c r="D75" s="69"/>
      <c r="E75" s="82" t="s">
        <v>53</v>
      </c>
      <c r="F75" s="76"/>
      <c r="G75" s="72"/>
    </row>
    <row r="76" spans="2:11" ht="15" customHeight="1">
      <c r="D76" s="70"/>
      <c r="E76" s="86">
        <f>(C77-C75)*H81</f>
        <v>-1999.9999999999995</v>
      </c>
      <c r="G76" s="104"/>
    </row>
    <row r="77" spans="2:11" ht="15" customHeight="1" thickBot="1">
      <c r="B77" s="33" t="s">
        <v>58</v>
      </c>
      <c r="C77" s="68">
        <f>F12</f>
        <v>0.2</v>
      </c>
      <c r="D77" s="70"/>
      <c r="G77" s="104"/>
    </row>
    <row r="78" spans="2:11" ht="15" customHeight="1">
      <c r="D78" s="108"/>
      <c r="E78" s="109"/>
      <c r="F78" s="76"/>
      <c r="G78" s="93" t="s">
        <v>54</v>
      </c>
    </row>
    <row r="79" spans="2:11" ht="15" customHeight="1">
      <c r="D79" s="110" t="s">
        <v>60</v>
      </c>
      <c r="E79" s="111"/>
      <c r="G79" s="107">
        <f>C77*(F81-H81)</f>
        <v>800</v>
      </c>
    </row>
    <row r="80" spans="2:11" ht="15" customHeight="1" thickBot="1">
      <c r="D80" s="112"/>
      <c r="E80" s="119">
        <f>C77*F81</f>
        <v>4800</v>
      </c>
      <c r="F80" s="8"/>
      <c r="G80" s="87"/>
    </row>
    <row r="81" spans="2:11" ht="15" customHeight="1">
      <c r="F81" s="105">
        <f>D10</f>
        <v>24000</v>
      </c>
      <c r="H81" s="105">
        <f>J10</f>
        <v>20000</v>
      </c>
    </row>
    <row r="82" spans="2:11" ht="15" customHeight="1">
      <c r="F82" s="31" t="s">
        <v>51</v>
      </c>
      <c r="G82" s="31"/>
      <c r="H82" s="31" t="s">
        <v>35</v>
      </c>
    </row>
    <row r="83" spans="2:11" ht="15" customHeight="1"/>
    <row r="84" spans="2:11" ht="15" customHeight="1">
      <c r="B84" s="5" t="s">
        <v>66</v>
      </c>
      <c r="C84" s="4"/>
      <c r="D84" s="4"/>
      <c r="E84" s="4"/>
      <c r="F84" s="4"/>
      <c r="G84" s="4"/>
      <c r="H84" s="4"/>
      <c r="I84" s="4"/>
      <c r="J84" s="4"/>
      <c r="K84" s="4"/>
    </row>
    <row r="85" spans="2:11" ht="15" customHeight="1">
      <c r="I85" s="30"/>
    </row>
    <row r="86" spans="2:11" ht="15" customHeight="1">
      <c r="G86" s="117" t="s">
        <v>59</v>
      </c>
      <c r="H86" s="118">
        <f>C87*H93</f>
        <v>26000</v>
      </c>
    </row>
    <row r="87" spans="2:11" ht="15" customHeight="1">
      <c r="B87" s="122" t="s">
        <v>62</v>
      </c>
      <c r="C87" s="68">
        <f>I13</f>
        <v>1.3</v>
      </c>
      <c r="D87" s="69"/>
      <c r="E87" s="82" t="s">
        <v>53</v>
      </c>
      <c r="F87" s="76"/>
      <c r="G87" s="72"/>
    </row>
    <row r="88" spans="2:11" ht="15" customHeight="1">
      <c r="D88" s="70"/>
      <c r="E88" s="86">
        <f>(C89-C87)*H93</f>
        <v>-2000.0000000000018</v>
      </c>
      <c r="G88" s="104"/>
    </row>
    <row r="89" spans="2:11" ht="15" customHeight="1" thickBot="1">
      <c r="B89" s="33" t="s">
        <v>61</v>
      </c>
      <c r="C89" s="68">
        <f>F13</f>
        <v>1.2</v>
      </c>
      <c r="D89" s="70"/>
      <c r="G89" s="104"/>
    </row>
    <row r="90" spans="2:11" ht="15" customHeight="1">
      <c r="D90" s="108"/>
      <c r="E90" s="109"/>
      <c r="F90" s="76"/>
      <c r="G90" s="93" t="s">
        <v>54</v>
      </c>
    </row>
    <row r="91" spans="2:11" ht="15" customHeight="1">
      <c r="D91" s="110" t="s">
        <v>63</v>
      </c>
      <c r="E91" s="111"/>
      <c r="G91" s="107">
        <f>C89*(F93-H93)</f>
        <v>4800</v>
      </c>
    </row>
    <row r="92" spans="2:11" ht="15" customHeight="1" thickBot="1">
      <c r="D92" s="112"/>
      <c r="E92" s="119">
        <f>C89*F93</f>
        <v>28800</v>
      </c>
      <c r="F92" s="8"/>
      <c r="G92" s="87"/>
    </row>
    <row r="93" spans="2:11" ht="15" customHeight="1">
      <c r="F93" s="105">
        <f>D10</f>
        <v>24000</v>
      </c>
      <c r="H93" s="105">
        <f>J10</f>
        <v>20000</v>
      </c>
    </row>
    <row r="94" spans="2:11" ht="15" customHeight="1">
      <c r="F94" s="31" t="s">
        <v>51</v>
      </c>
      <c r="G94" s="31"/>
      <c r="H94" s="31" t="s">
        <v>35</v>
      </c>
    </row>
    <row r="95" spans="2:11" ht="15" customHeight="1"/>
    <row r="96" spans="2:11" ht="15" customHeight="1">
      <c r="B96" s="5" t="s">
        <v>64</v>
      </c>
      <c r="C96" s="4"/>
      <c r="D96" s="4"/>
      <c r="E96" s="4"/>
      <c r="F96" s="4"/>
      <c r="G96" s="4"/>
      <c r="H96" s="4"/>
      <c r="I96" s="4"/>
      <c r="J96" s="4"/>
      <c r="K96" s="4"/>
    </row>
    <row r="97" spans="2:9" ht="15" customHeight="1">
      <c r="B97" s="2" t="s">
        <v>69</v>
      </c>
      <c r="I97" s="30"/>
    </row>
    <row r="98" spans="2:9" ht="15" customHeight="1">
      <c r="I98" s="30"/>
    </row>
    <row r="99" spans="2:9" ht="15" customHeight="1" thickBot="1">
      <c r="H99" s="117" t="s">
        <v>67</v>
      </c>
      <c r="I99" s="118">
        <f>K16</f>
        <v>58000</v>
      </c>
    </row>
    <row r="100" spans="2:9" ht="15" customHeight="1">
      <c r="D100" s="123"/>
      <c r="E100" s="124"/>
      <c r="F100" s="76"/>
      <c r="G100" s="72"/>
    </row>
    <row r="101" spans="2:9" ht="15" customHeight="1">
      <c r="D101" s="110" t="s">
        <v>68</v>
      </c>
      <c r="E101" s="125"/>
      <c r="G101" s="104" t="s">
        <v>19</v>
      </c>
    </row>
    <row r="102" spans="2:9" ht="15" customHeight="1">
      <c r="D102" s="126"/>
      <c r="E102" s="127">
        <f>E16</f>
        <v>55200</v>
      </c>
      <c r="G102" s="130">
        <f>E102-I99</f>
        <v>-2800</v>
      </c>
    </row>
    <row r="103" spans="2:9" ht="15" customHeight="1" thickBot="1">
      <c r="D103" s="128"/>
      <c r="E103" s="129"/>
      <c r="F103" s="8"/>
      <c r="G103" s="87"/>
    </row>
    <row r="104" spans="2:9" ht="15" customHeight="1"/>
  </sheetData>
  <phoneticPr fontId="2"/>
  <pageMargins left="0.7" right="0.7" top="0.75" bottom="0.75" header="0.3" footer="0.3"/>
  <pageSetup paperSize="9" orientation="portrait" r:id="rId1"/>
  <ignoredErrors>
    <ignoredError sqref="E14:F14 I14" formulaRange="1"/>
    <ignoredError sqref="D27:D28 E22:E29 F27:H27 F28 H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販売差異-ボックス図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2022-10-02T10:56:01Z</dcterms:modified>
</cp:coreProperties>
</file>