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6" documentId="8_{C88D2D51-9FBC-4BBC-9A3E-D681E17F9C17}" xr6:coauthVersionLast="47" xr6:coauthVersionMax="47" xr10:uidLastSave="{D5E8890D-0775-41EC-AC7F-974799748B08}"/>
  <bookViews>
    <workbookView xWindow="-98" yWindow="-98" windowWidth="20715" windowHeight="13155" tabRatio="749" xr2:uid="{68E2C076-72C9-4123-A12C-10F250F0AE54}"/>
  </bookViews>
  <sheets>
    <sheet name="ギアリング比率" sheetId="5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4" l="1"/>
  <c r="D26" i="54"/>
  <c r="E28" i="54"/>
  <c r="F28" i="54"/>
  <c r="G28" i="54"/>
  <c r="H28" i="54"/>
  <c r="I28" i="54"/>
  <c r="D28" i="54"/>
  <c r="E27" i="54"/>
  <c r="F27" i="54"/>
  <c r="G27" i="54"/>
  <c r="H27" i="54"/>
  <c r="I27" i="54"/>
  <c r="D27" i="54"/>
  <c r="E26" i="54"/>
  <c r="F26" i="54"/>
  <c r="G26" i="54"/>
  <c r="H26" i="54"/>
  <c r="I26" i="54"/>
  <c r="D23" i="54"/>
  <c r="D25" i="54"/>
  <c r="I24" i="54"/>
  <c r="E24" i="54"/>
  <c r="F24" i="54"/>
  <c r="G24" i="54"/>
  <c r="H24" i="54"/>
  <c r="I25" i="54"/>
  <c r="H25" i="54"/>
  <c r="G25" i="54"/>
  <c r="F25" i="54"/>
  <c r="E25" i="54"/>
  <c r="I23" i="54"/>
  <c r="H23" i="54"/>
  <c r="G23" i="54"/>
  <c r="F23" i="54"/>
  <c r="E23" i="54"/>
  <c r="I22" i="54"/>
  <c r="H22" i="54"/>
  <c r="G22" i="54"/>
  <c r="F22" i="54"/>
  <c r="E22" i="54"/>
  <c r="D22" i="54"/>
</calcChain>
</file>

<file path=xl/sharedStrings.xml><?xml version="1.0" encoding="utf-8"?>
<sst xmlns="http://schemas.openxmlformats.org/spreadsheetml/2006/main" count="49" uniqueCount="38">
  <si>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</si>
  <si>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</si>
  <si>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</si>
  <si>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</si>
  <si>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</si>
  <si>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</si>
  <si>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FY16</t>
    <phoneticPr fontId="2"/>
  </si>
  <si>
    <t>FY17</t>
    <phoneticPr fontId="2"/>
  </si>
  <si>
    <t>%</t>
    <phoneticPr fontId="2"/>
  </si>
  <si>
    <t>億円</t>
    <rPh sb="0" eb="2">
      <t>オクエン</t>
    </rPh>
    <phoneticPr fontId="2"/>
  </si>
  <si>
    <t>有利子負債</t>
    <rPh sb="0" eb="5">
      <t>ユウリシフサイ</t>
    </rPh>
    <phoneticPr fontId="2"/>
  </si>
  <si>
    <t>FY21</t>
    <phoneticPr fontId="2"/>
  </si>
  <si>
    <t>FY20</t>
    <phoneticPr fontId="2"/>
  </si>
  <si>
    <t>FY19</t>
    <phoneticPr fontId="2"/>
  </si>
  <si>
    <t>FY18</t>
    <phoneticPr fontId="2"/>
  </si>
  <si>
    <t>※FY16=2016年度＝2017年3月期</t>
    <rPh sb="17" eb="18">
      <t>ネン</t>
    </rPh>
    <rPh sb="19" eb="21">
      <t>ガツキ</t>
    </rPh>
    <phoneticPr fontId="2"/>
  </si>
  <si>
    <t>●財務諸表</t>
    <rPh sb="1" eb="5">
      <t>ザイムショヒョウ</t>
    </rPh>
    <phoneticPr fontId="2"/>
  </si>
  <si>
    <t>純資産額</t>
    <rPh sb="0" eb="3">
      <t>ジュンシサン</t>
    </rPh>
    <rPh sb="3" eb="4">
      <t>ガク</t>
    </rPh>
    <phoneticPr fontId="2"/>
  </si>
  <si>
    <t>総資産額</t>
    <rPh sb="0" eb="3">
      <t>ソウシサン</t>
    </rPh>
    <rPh sb="3" eb="4">
      <t>ガク</t>
    </rPh>
    <phoneticPr fontId="2"/>
  </si>
  <si>
    <t>サンプル_JR東日本</t>
    <rPh sb="7" eb="10">
      <t>ヒガシニホン</t>
    </rPh>
    <phoneticPr fontId="3"/>
  </si>
  <si>
    <t>短期借入金</t>
    <phoneticPr fontId="2"/>
  </si>
  <si>
    <t>1年内償還予定の社債</t>
    <phoneticPr fontId="2"/>
  </si>
  <si>
    <t>1年内に支払う鉄道施設購入長期未払金</t>
    <phoneticPr fontId="2"/>
  </si>
  <si>
    <t>社債</t>
    <phoneticPr fontId="2"/>
  </si>
  <si>
    <t>長期借入金</t>
    <phoneticPr fontId="2"/>
  </si>
  <si>
    <t>鉄道施設購入長期未払金</t>
    <phoneticPr fontId="2"/>
  </si>
  <si>
    <t>ギアリング比率</t>
    <rPh sb="5" eb="7">
      <t>ヒリツ</t>
    </rPh>
    <phoneticPr fontId="2"/>
  </si>
  <si>
    <t>ギアリング比率の計算</t>
    <rPh sb="5" eb="7">
      <t>ヒリツ</t>
    </rPh>
    <rPh sb="8" eb="10">
      <t>ケイサン</t>
    </rPh>
    <phoneticPr fontId="2"/>
  </si>
  <si>
    <t>ギアリング比率の推移</t>
    <rPh sb="5" eb="7">
      <t>ヒリツ</t>
    </rPh>
    <rPh sb="8" eb="10">
      <t>スイイ</t>
    </rPh>
    <phoneticPr fontId="2"/>
  </si>
  <si>
    <t>ギアリング比率❶</t>
    <rPh sb="5" eb="7">
      <t>ヒリツ</t>
    </rPh>
    <phoneticPr fontId="2"/>
  </si>
  <si>
    <t>ギアリング比率❷</t>
    <rPh sb="5" eb="7">
      <t>ヒリツ</t>
    </rPh>
    <phoneticPr fontId="2"/>
  </si>
  <si>
    <t>ギアリング比率❸</t>
    <rPh sb="5" eb="7">
      <t>ヒリツ</t>
    </rPh>
    <phoneticPr fontId="2"/>
  </si>
  <si>
    <t>ギアリング比率❶：総負債÷自己資本</t>
    <rPh sb="5" eb="7">
      <t>ヒリツ</t>
    </rPh>
    <rPh sb="9" eb="12">
      <t>ソウフサイ</t>
    </rPh>
    <rPh sb="13" eb="17">
      <t>ジコシホン</t>
    </rPh>
    <phoneticPr fontId="2"/>
  </si>
  <si>
    <t>自己資本</t>
    <rPh sb="0" eb="2">
      <t>ジコ</t>
    </rPh>
    <rPh sb="2" eb="4">
      <t>シホン</t>
    </rPh>
    <phoneticPr fontId="2"/>
  </si>
  <si>
    <t>ギアリング比率❷：有利子負債÷自己資本</t>
    <rPh sb="5" eb="7">
      <t>ヒリツ</t>
    </rPh>
    <rPh sb="9" eb="14">
      <t>ユウリシフサイ</t>
    </rPh>
    <rPh sb="15" eb="19">
      <t>ジコシホン</t>
    </rPh>
    <phoneticPr fontId="2"/>
  </si>
  <si>
    <t>ギアリング比率❸：（自己資本＋有利子負債）÷自己資本</t>
    <rPh sb="5" eb="7">
      <t>ヒリツ</t>
    </rPh>
    <rPh sb="10" eb="14">
      <t>ジコシホン</t>
    </rPh>
    <rPh sb="15" eb="20">
      <t>ユウリシフサイ</t>
    </rPh>
    <rPh sb="22" eb="26">
      <t>ジコシホン</t>
    </rPh>
    <phoneticPr fontId="2"/>
  </si>
  <si>
    <t>自己資本：便宜的にここでは純資産額とする</t>
    <rPh sb="0" eb="4">
      <t>ジコシホン</t>
    </rPh>
    <rPh sb="5" eb="8">
      <t>ベンギテキ</t>
    </rPh>
    <rPh sb="13" eb="17">
      <t>ジュンシサンガク</t>
    </rPh>
    <phoneticPr fontId="2"/>
  </si>
  <si>
    <t>総負債</t>
    <rPh sb="0" eb="1">
      <t>ソウ</t>
    </rPh>
    <rPh sb="1" eb="3">
      <t>フサイ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</si>
</sst>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6" fillId="3" borderId="15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3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38" fontId="11" fillId="3" borderId="9" xfId="1" applyFont="1" applyFill="1" applyBorder="1">
      <alignment vertical="center"/>
    </xf>
    <xf numFmtId="38" fontId="11" fillId="3" borderId="14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38" fontId="11" fillId="3" borderId="6" xfId="1" applyFont="1" applyFill="1" applyBorder="1">
      <alignment vertical="center"/>
    </xf>
    <xf numFmtId="38" fontId="11" fillId="3" borderId="7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0" fontId="8" fillId="5" borderId="13" xfId="0" applyFont="1" applyFill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4" xfId="1" applyFont="1" applyBorder="1">
      <alignment vertical="center"/>
    </xf>
    <xf numFmtId="38" fontId="11" fillId="3" borderId="14" xfId="1" applyFont="1" applyFill="1" applyBorder="1" applyAlignment="1">
      <alignment vertical="center" wrapText="1"/>
    </xf>
    <xf numFmtId="38" fontId="11" fillId="3" borderId="7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4" fillId="5" borderId="0" xfId="0" applyFont="1" applyFill="1">
      <alignment vertical="center"/>
    </xf>
    <xf numFmtId="176" fontId="8" fillId="0" borderId="0" xfId="1" applyNumberFormat="1" applyFont="1" applyBorder="1">
      <alignment vertical="center"/>
    </xf>
    <xf numFmtId="0" fontId="10" fillId="5" borderId="3" xfId="0" applyFont="1" applyFill="1" applyBorder="1" applyAlignment="1">
      <alignment vertical="center" wrapText="1"/>
    </xf>
    <xf numFmtId="176" fontId="8" fillId="0" borderId="3" xfId="1" applyNumberFormat="1" applyFont="1" applyBorder="1">
      <alignment vertical="center"/>
    </xf>
    <xf numFmtId="0" fontId="10" fillId="5" borderId="1" xfId="0" applyFont="1" applyFill="1" applyBorder="1" applyAlignment="1">
      <alignment vertical="center" wrapText="1"/>
    </xf>
    <xf numFmtId="176" fontId="8" fillId="0" borderId="1" xfId="1" applyNumberFormat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ギアリング比率</a:t>
            </a:r>
            <a:endParaRPr lang="ja-JP" sz="1400" b="1"/>
          </a:p>
        </c:rich>
      </c:tx>
      <c:layout>
        <c:manualLayout>
          <c:xMode val="edge"/>
          <c:yMode val="edge"/>
          <c:x val="0.390453216374269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9285087719298264E-2"/>
          <c:y val="0.15555722222222224"/>
          <c:w val="0.79937499999999995"/>
          <c:h val="0.59723916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ギアリング比率!$B$23</c:f>
              <c:strCache>
                <c:ptCount val="1"/>
                <c:pt idx="0">
                  <c:v>有利子負債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ギアリング比率!$D$22:$I$22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ギアリング比率!$D$23:$I$23</c:f>
              <c:numCache>
                <c:formatCode>#,##0_);[Red]\(#,##0\)</c:formatCode>
                <c:ptCount val="6"/>
                <c:pt idx="0">
                  <c:v>32273.13</c:v>
                </c:pt>
                <c:pt idx="1">
                  <c:v>31905.23</c:v>
                </c:pt>
                <c:pt idx="2">
                  <c:v>31694.55</c:v>
                </c:pt>
                <c:pt idx="3">
                  <c:v>31637.45</c:v>
                </c:pt>
                <c:pt idx="4">
                  <c:v>39355.879999999997</c:v>
                </c:pt>
                <c:pt idx="5">
                  <c:v>43737.37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0-4E71-9E41-6A348FD636A0}"/>
            </c:ext>
          </c:extLst>
        </c:ser>
        <c:ser>
          <c:idx val="1"/>
          <c:order val="1"/>
          <c:tx>
            <c:strRef>
              <c:f>ギアリング比率!$B$24</c:f>
              <c:strCache>
                <c:ptCount val="1"/>
                <c:pt idx="0">
                  <c:v>総負債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ギアリング比率!$D$22:$I$22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ギアリング比率!$D$24:$I$24</c:f>
              <c:numCache>
                <c:formatCode>#,##0_);[Red]\(#,##0\)</c:formatCode>
                <c:ptCount val="6"/>
                <c:pt idx="0">
                  <c:v>52357.61</c:v>
                </c:pt>
                <c:pt idx="1">
                  <c:v>52631.24</c:v>
                </c:pt>
                <c:pt idx="2">
                  <c:v>52652.98</c:v>
                </c:pt>
                <c:pt idx="3">
                  <c:v>53636.32</c:v>
                </c:pt>
                <c:pt idx="4">
                  <c:v>63590.59</c:v>
                </c:pt>
                <c:pt idx="5">
                  <c:v>66733.14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0-4E71-9E41-6A348FD636A0}"/>
            </c:ext>
          </c:extLst>
        </c:ser>
        <c:ser>
          <c:idx val="2"/>
          <c:order val="2"/>
          <c:tx>
            <c:strRef>
              <c:f>ギアリング比率!$B$25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ギアリング比率!$D$22:$I$22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ギアリング比率!$D$25:$I$25</c:f>
              <c:numCache>
                <c:formatCode>#,##0_);[Red]\(#,##0\)</c:formatCode>
                <c:ptCount val="6"/>
                <c:pt idx="0">
                  <c:v>26753.53</c:v>
                </c:pt>
                <c:pt idx="1">
                  <c:v>28845.52</c:v>
                </c:pt>
                <c:pt idx="2">
                  <c:v>30943.78</c:v>
                </c:pt>
                <c:pt idx="3">
                  <c:v>31734.27</c:v>
                </c:pt>
                <c:pt idx="4">
                  <c:v>25573.61</c:v>
                </c:pt>
                <c:pt idx="5">
                  <c:v>24181.1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0-4E71-9E41-6A348FD63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142783"/>
        <c:axId val="1203539487"/>
      </c:barChart>
      <c:lineChart>
        <c:grouping val="standard"/>
        <c:varyColors val="0"/>
        <c:ser>
          <c:idx val="3"/>
          <c:order val="3"/>
          <c:tx>
            <c:strRef>
              <c:f>ギアリング比率!$B$26</c:f>
              <c:strCache>
                <c:ptCount val="1"/>
                <c:pt idx="0">
                  <c:v>ギアリング比率❶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ギアリング比率!$D$22:$I$22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ギアリング比率!$D$26:$I$26</c:f>
              <c:numCache>
                <c:formatCode>#,##0.0;[Red]\-#,##0.0</c:formatCode>
                <c:ptCount val="6"/>
                <c:pt idx="0">
                  <c:v>195.70355762398458</c:v>
                </c:pt>
                <c:pt idx="1">
                  <c:v>182.45897456520112</c:v>
                </c:pt>
                <c:pt idx="2">
                  <c:v>170.15691037100186</c:v>
                </c:pt>
                <c:pt idx="3">
                  <c:v>169.01702796377543</c:v>
                </c:pt>
                <c:pt idx="4">
                  <c:v>248.65707266201369</c:v>
                </c:pt>
                <c:pt idx="5">
                  <c:v>275.97230895203279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50-4E71-9E41-6A348FD636A0}"/>
            </c:ext>
          </c:extLst>
        </c:ser>
        <c:ser>
          <c:idx val="4"/>
          <c:order val="4"/>
          <c:tx>
            <c:strRef>
              <c:f>ギアリング比率!$B$27</c:f>
              <c:strCache>
                <c:ptCount val="1"/>
                <c:pt idx="0">
                  <c:v>ギアリング比率❷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ギアリング比率!$D$22:$I$22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ギアリング比率!$D$27:$I$27</c:f>
              <c:numCache>
                <c:formatCode>#,##0.0;[Red]\-#,##0.0</c:formatCode>
                <c:ptCount val="6"/>
                <c:pt idx="0">
                  <c:v>120.6312961317628</c:v>
                </c:pt>
                <c:pt idx="1">
                  <c:v>110.6072277428176</c:v>
                </c:pt>
                <c:pt idx="2">
                  <c:v>102.4262388111601</c:v>
                </c:pt>
                <c:pt idx="3">
                  <c:v>99.694903963443934</c:v>
                </c:pt>
                <c:pt idx="4">
                  <c:v>153.89254782566871</c:v>
                </c:pt>
                <c:pt idx="5">
                  <c:v>180.87419513587059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50-4E71-9E41-6A348FD636A0}"/>
            </c:ext>
          </c:extLst>
        </c:ser>
        <c:ser>
          <c:idx val="5"/>
          <c:order val="5"/>
          <c:tx>
            <c:strRef>
              <c:f>ギアリング比率!$B$28</c:f>
              <c:strCache>
                <c:ptCount val="1"/>
                <c:pt idx="0">
                  <c:v>ギアリング比率❸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ギアリング比率!$D$22:$I$22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ギアリング比率!$D$28:$I$28</c:f>
              <c:numCache>
                <c:formatCode>#,##0.0;[Red]\-#,##0.0</c:formatCode>
                <c:ptCount val="6"/>
                <c:pt idx="0">
                  <c:v>295.70355762398458</c:v>
                </c:pt>
                <c:pt idx="1">
                  <c:v>282.45897456520106</c:v>
                </c:pt>
                <c:pt idx="2">
                  <c:v>270.15691037100191</c:v>
                </c:pt>
                <c:pt idx="3">
                  <c:v>269.01702796377543</c:v>
                </c:pt>
                <c:pt idx="4">
                  <c:v>348.65707266201366</c:v>
                </c:pt>
                <c:pt idx="5">
                  <c:v>375.97230895203279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50-4E71-9E41-6A348FD63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74783"/>
        <c:axId val="509775615"/>
      </c:lineChart>
      <c:catAx>
        <c:axId val="50977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9775615"/>
        <c:crosses val="autoZero"/>
        <c:auto val="1"/>
        <c:lblAlgn val="ctr"/>
        <c:lblOffset val="100"/>
        <c:noMultiLvlLbl val="0"/>
      </c:catAx>
      <c:valAx>
        <c:axId val="5097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2997076023391813E-2"/>
              <c:y val="4.29083333333333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9774783"/>
        <c:crosses val="autoZero"/>
        <c:crossBetween val="between"/>
      </c:valAx>
      <c:valAx>
        <c:axId val="120353948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868786549707602"/>
              <c:y val="3.58527777777777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60142783"/>
        <c:crosses val="max"/>
        <c:crossBetween val="between"/>
      </c:valAx>
      <c:catAx>
        <c:axId val="11601427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35394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44766081871344"/>
          <c:y val="0.8371561111111111"/>
          <c:w val="0.7049614035087719"/>
          <c:h val="0.134621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71436</xdr:colOff>
      <xdr:row>34</xdr:row>
      <xdr:rowOff>88106</xdr:rowOff>
    </xdr:from>
    <xdr:to>
      <xdr:col>10</xdr:col>
      <xdr:colOff>353474</xdr:colOff>
      <xdr:row>53</xdr:row>
      <xdr:rowOff>68606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25DDF6-BD51-4080-8F70-81A082A46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FDF1-8539-4F53-B3AE-5762D878A9F2}">
  <dimension ref="A1:L55"/>
  <sheetViews>
    <sheetView showGridLines="0" tabSelected="1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26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19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2:11" x14ac:dyDescent="0.7"/>
    <row r="8" spans="2:11" ht="15.4" thickBot="1" x14ac:dyDescent="0.75">
      <c r="B8" s="7" t="s">
        <v>16</v>
      </c>
      <c r="C8" s="7"/>
    </row>
    <row r="9" spans="2:11" x14ac:dyDescent="0.7">
      <c r="B9" s="2" t="s">
        <v>5</v>
      </c>
      <c r="C9" s="2" t="s">
        <v>2</v>
      </c>
      <c r="D9" s="8" t="s">
        <v>6</v>
      </c>
      <c r="E9" s="9" t="s">
        <v>7</v>
      </c>
      <c r="F9" s="9" t="s">
        <v>14</v>
      </c>
      <c r="G9" s="9" t="s">
        <v>13</v>
      </c>
      <c r="H9" s="9" t="s">
        <v>12</v>
      </c>
      <c r="I9" s="12" t="s">
        <v>11</v>
      </c>
    </row>
    <row r="10" spans="2:11" x14ac:dyDescent="0.7">
      <c r="B10" s="31" t="s">
        <v>20</v>
      </c>
      <c r="C10" s="6" t="s">
        <v>4</v>
      </c>
      <c r="D10" s="18">
        <v>116830</v>
      </c>
      <c r="E10" s="19">
        <v>119707</v>
      </c>
      <c r="F10" s="28">
        <v>110453</v>
      </c>
      <c r="G10" s="28">
        <v>115293</v>
      </c>
      <c r="H10" s="19">
        <v>433320</v>
      </c>
      <c r="I10" s="20">
        <v>202249</v>
      </c>
    </row>
    <row r="11" spans="2:11" ht="24" x14ac:dyDescent="0.7">
      <c r="B11" s="30" t="s">
        <v>21</v>
      </c>
      <c r="C11" s="11" t="s">
        <v>4</v>
      </c>
      <c r="D11" s="18">
        <v>159899</v>
      </c>
      <c r="E11" s="19">
        <v>164999</v>
      </c>
      <c r="F11" s="28">
        <v>125000</v>
      </c>
      <c r="G11" s="28">
        <v>120000</v>
      </c>
      <c r="H11" s="19">
        <v>90000</v>
      </c>
      <c r="I11" s="20">
        <v>111000</v>
      </c>
    </row>
    <row r="12" spans="2:11" ht="36" x14ac:dyDescent="0.7">
      <c r="B12" s="30" t="s">
        <v>22</v>
      </c>
      <c r="C12" s="11" t="s">
        <v>4</v>
      </c>
      <c r="D12" s="18">
        <v>4290</v>
      </c>
      <c r="E12" s="19">
        <v>4257</v>
      </c>
      <c r="F12" s="28">
        <v>4199</v>
      </c>
      <c r="G12" s="28">
        <v>4307</v>
      </c>
      <c r="H12" s="19">
        <v>4215</v>
      </c>
      <c r="I12" s="20">
        <v>3806</v>
      </c>
    </row>
    <row r="13" spans="2:11" x14ac:dyDescent="0.7">
      <c r="B13" s="32" t="s">
        <v>23</v>
      </c>
      <c r="C13" s="11" t="s">
        <v>4</v>
      </c>
      <c r="D13" s="18">
        <v>1680074</v>
      </c>
      <c r="E13" s="19">
        <v>1605134</v>
      </c>
      <c r="F13" s="28">
        <v>1605192</v>
      </c>
      <c r="G13" s="28">
        <v>1590249</v>
      </c>
      <c r="H13" s="19">
        <v>1930308</v>
      </c>
      <c r="I13" s="20">
        <v>2431665</v>
      </c>
    </row>
    <row r="14" spans="2:11" x14ac:dyDescent="0.7">
      <c r="B14" s="31" t="s">
        <v>24</v>
      </c>
      <c r="C14" s="11" t="s">
        <v>4</v>
      </c>
      <c r="D14" s="18">
        <v>929541</v>
      </c>
      <c r="E14" s="19">
        <v>964138</v>
      </c>
      <c r="F14" s="28">
        <v>996685</v>
      </c>
      <c r="G14" s="28">
        <v>1010492</v>
      </c>
      <c r="H14" s="19">
        <v>1158872</v>
      </c>
      <c r="I14" s="20">
        <v>1309950</v>
      </c>
    </row>
    <row r="15" spans="2:11" ht="24" x14ac:dyDescent="0.7">
      <c r="B15" s="30" t="s">
        <v>25</v>
      </c>
      <c r="C15" s="6" t="s">
        <v>4</v>
      </c>
      <c r="D15" s="18">
        <v>336679</v>
      </c>
      <c r="E15" s="19">
        <v>332288</v>
      </c>
      <c r="F15" s="28">
        <v>327926</v>
      </c>
      <c r="G15" s="28">
        <v>323404</v>
      </c>
      <c r="H15" s="19">
        <v>318873</v>
      </c>
      <c r="I15" s="20">
        <v>315067</v>
      </c>
    </row>
    <row r="16" spans="2:11" x14ac:dyDescent="0.7">
      <c r="B16" s="30" t="s">
        <v>17</v>
      </c>
      <c r="C16" s="6" t="s">
        <v>4</v>
      </c>
      <c r="D16" s="18">
        <v>2675353</v>
      </c>
      <c r="E16" s="19">
        <v>2884552</v>
      </c>
      <c r="F16" s="28">
        <v>3094378</v>
      </c>
      <c r="G16" s="28">
        <v>3173427</v>
      </c>
      <c r="H16" s="19">
        <v>2557361</v>
      </c>
      <c r="I16" s="20">
        <v>2418110</v>
      </c>
    </row>
    <row r="17" spans="2:11" ht="15.4" thickBot="1" x14ac:dyDescent="0.75">
      <c r="B17" s="33" t="s">
        <v>18</v>
      </c>
      <c r="C17" s="10" t="s">
        <v>4</v>
      </c>
      <c r="D17" s="21">
        <v>7911114</v>
      </c>
      <c r="E17" s="22">
        <v>8147676</v>
      </c>
      <c r="F17" s="29">
        <v>8359676</v>
      </c>
      <c r="G17" s="29">
        <v>8537059</v>
      </c>
      <c r="H17" s="22">
        <v>8916420</v>
      </c>
      <c r="I17" s="23">
        <v>9091424</v>
      </c>
    </row>
    <row r="18" spans="2:11" x14ac:dyDescent="0.7">
      <c r="D18" s="2" t="s">
        <v>15</v>
      </c>
    </row>
    <row r="19" spans="2:11" x14ac:dyDescent="0.7"/>
    <row r="20" spans="2:11" x14ac:dyDescent="0.7">
      <c r="B20" s="5" t="s">
        <v>27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x14ac:dyDescent="0.7"/>
    <row r="22" spans="2:11" x14ac:dyDescent="0.7">
      <c r="B22" s="7"/>
      <c r="C22" s="7"/>
      <c r="D22" s="13" t="str">
        <f>D9</f>
        <v>FY16</v>
      </c>
      <c r="E22" s="13" t="str">
        <f t="shared" ref="E22:I22" si="0">E9</f>
        <v>FY17</v>
      </c>
      <c r="F22" s="13" t="str">
        <f t="shared" si="0"/>
        <v>FY18</v>
      </c>
      <c r="G22" s="13" t="str">
        <f t="shared" si="0"/>
        <v>FY19</v>
      </c>
      <c r="H22" s="13" t="str">
        <f t="shared" si="0"/>
        <v>FY20</v>
      </c>
      <c r="I22" s="13" t="str">
        <f t="shared" si="0"/>
        <v>FY21</v>
      </c>
    </row>
    <row r="23" spans="2:11" x14ac:dyDescent="0.7">
      <c r="B23" s="24" t="s">
        <v>10</v>
      </c>
      <c r="C23" s="14" t="s">
        <v>9</v>
      </c>
      <c r="D23" s="25">
        <f>SUM(D10:D15)/100</f>
        <v>32273.13</v>
      </c>
      <c r="E23" s="25">
        <f t="shared" ref="E23:I23" si="1">SUM(E10:E15)/100</f>
        <v>31905.23</v>
      </c>
      <c r="F23" s="25">
        <f t="shared" si="1"/>
        <v>31694.55</v>
      </c>
      <c r="G23" s="25">
        <f t="shared" si="1"/>
        <v>31637.45</v>
      </c>
      <c r="H23" s="25">
        <f t="shared" si="1"/>
        <v>39355.879999999997</v>
      </c>
      <c r="I23" s="25">
        <f t="shared" si="1"/>
        <v>43737.37</v>
      </c>
    </row>
    <row r="24" spans="2:11" x14ac:dyDescent="0.7">
      <c r="B24" s="15" t="s">
        <v>37</v>
      </c>
      <c r="C24" s="15" t="s">
        <v>9</v>
      </c>
      <c r="D24" s="26">
        <f>(D17-D16)/100</f>
        <v>52357.61</v>
      </c>
      <c r="E24" s="26">
        <f t="shared" ref="E24:H24" si="2">(E17-E16)/100</f>
        <v>52631.24</v>
      </c>
      <c r="F24" s="26">
        <f t="shared" si="2"/>
        <v>52652.98</v>
      </c>
      <c r="G24" s="26">
        <f t="shared" si="2"/>
        <v>53636.32</v>
      </c>
      <c r="H24" s="26">
        <f t="shared" si="2"/>
        <v>63590.59</v>
      </c>
      <c r="I24" s="26">
        <f>(I17-I16)/100</f>
        <v>66733.14</v>
      </c>
    </row>
    <row r="25" spans="2:11" x14ac:dyDescent="0.7">
      <c r="B25" s="17" t="s">
        <v>33</v>
      </c>
      <c r="C25" s="17" t="s">
        <v>9</v>
      </c>
      <c r="D25" s="27">
        <f>D16/100</f>
        <v>26753.53</v>
      </c>
      <c r="E25" s="27">
        <f t="shared" ref="E25:I25" si="3">E16/100</f>
        <v>28845.52</v>
      </c>
      <c r="F25" s="27">
        <f t="shared" si="3"/>
        <v>30943.78</v>
      </c>
      <c r="G25" s="27">
        <f t="shared" si="3"/>
        <v>31734.27</v>
      </c>
      <c r="H25" s="27">
        <f t="shared" si="3"/>
        <v>25573.61</v>
      </c>
      <c r="I25" s="27">
        <f t="shared" si="3"/>
        <v>24181.1</v>
      </c>
    </row>
    <row r="26" spans="2:11" x14ac:dyDescent="0.7">
      <c r="B26" s="34" t="s">
        <v>29</v>
      </c>
      <c r="C26" s="35" t="s">
        <v>8</v>
      </c>
      <c r="D26" s="36">
        <f>D24/D25*100</f>
        <v>195.70355762398458</v>
      </c>
      <c r="E26" s="36">
        <f t="shared" ref="E26:I26" si="4">E24/E25*100</f>
        <v>182.45897456520112</v>
      </c>
      <c r="F26" s="36">
        <f t="shared" si="4"/>
        <v>170.15691037100186</v>
      </c>
      <c r="G26" s="36">
        <f t="shared" si="4"/>
        <v>169.01702796377543</v>
      </c>
      <c r="H26" s="36">
        <f t="shared" si="4"/>
        <v>248.65707266201369</v>
      </c>
      <c r="I26" s="36">
        <f t="shared" si="4"/>
        <v>275.97230895203279</v>
      </c>
    </row>
    <row r="27" spans="2:11" x14ac:dyDescent="0.7">
      <c r="B27" s="39" t="s">
        <v>30</v>
      </c>
      <c r="C27" s="15" t="s">
        <v>8</v>
      </c>
      <c r="D27" s="40">
        <f>D23/D25*100</f>
        <v>120.6312961317628</v>
      </c>
      <c r="E27" s="40">
        <f t="shared" ref="E27:I27" si="5">E23/E25*100</f>
        <v>110.6072277428176</v>
      </c>
      <c r="F27" s="40">
        <f t="shared" si="5"/>
        <v>102.4262388111601</v>
      </c>
      <c r="G27" s="40">
        <f t="shared" si="5"/>
        <v>99.694903963443934</v>
      </c>
      <c r="H27" s="40">
        <f t="shared" si="5"/>
        <v>153.89254782566871</v>
      </c>
      <c r="I27" s="40">
        <f t="shared" si="5"/>
        <v>180.87419513587059</v>
      </c>
    </row>
    <row r="28" spans="2:11" x14ac:dyDescent="0.7">
      <c r="B28" s="37" t="s">
        <v>31</v>
      </c>
      <c r="C28" s="16" t="s">
        <v>8</v>
      </c>
      <c r="D28" s="38">
        <f>SUM(D24:D25)/D25*100</f>
        <v>295.70355762398458</v>
      </c>
      <c r="E28" s="38">
        <f t="shared" ref="E28:I28" si="6">SUM(E24:E25)/E25*100</f>
        <v>282.45897456520106</v>
      </c>
      <c r="F28" s="38">
        <f t="shared" si="6"/>
        <v>270.15691037100191</v>
      </c>
      <c r="G28" s="38">
        <f t="shared" si="6"/>
        <v>269.01702796377543</v>
      </c>
      <c r="H28" s="38">
        <f t="shared" si="6"/>
        <v>348.65707266201366</v>
      </c>
      <c r="I28" s="38">
        <f t="shared" si="6"/>
        <v>375.97230895203279</v>
      </c>
    </row>
    <row r="29" spans="2:11" x14ac:dyDescent="0.7">
      <c r="B29" s="2" t="s">
        <v>36</v>
      </c>
      <c r="D29" s="36"/>
      <c r="E29" s="36"/>
      <c r="F29" s="36"/>
      <c r="G29" s="36"/>
      <c r="H29" s="36"/>
      <c r="I29" s="36"/>
    </row>
    <row r="30" spans="2:11" x14ac:dyDescent="0.7">
      <c r="B30" s="2" t="s">
        <v>32</v>
      </c>
      <c r="D30" s="36"/>
      <c r="E30" s="36"/>
      <c r="F30" s="36"/>
      <c r="G30" s="36"/>
      <c r="H30" s="36"/>
      <c r="I30" s="36"/>
    </row>
    <row r="31" spans="2:11" x14ac:dyDescent="0.7">
      <c r="B31" s="2" t="s">
        <v>34</v>
      </c>
      <c r="D31" s="36"/>
      <c r="E31" s="36"/>
      <c r="F31" s="36"/>
      <c r="G31" s="36"/>
      <c r="H31" s="36"/>
      <c r="I31" s="36"/>
    </row>
    <row r="32" spans="2:11" x14ac:dyDescent="0.7">
      <c r="B32" s="2" t="s">
        <v>35</v>
      </c>
      <c r="D32" s="36"/>
      <c r="E32" s="36"/>
      <c r="F32" s="36"/>
      <c r="G32" s="36"/>
      <c r="H32" s="36"/>
      <c r="I32" s="36"/>
    </row>
    <row r="33" spans="2:11" x14ac:dyDescent="0.7"/>
    <row r="34" spans="2:11" x14ac:dyDescent="0.7">
      <c r="B34" s="5" t="s">
        <v>28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7"/>
    <row r="36" spans="2:11" x14ac:dyDescent="0.7"/>
    <row r="37" spans="2:11" x14ac:dyDescent="0.7"/>
    <row r="38" spans="2:11" x14ac:dyDescent="0.7"/>
    <row r="39" spans="2:11" x14ac:dyDescent="0.7"/>
    <row r="40" spans="2:11" x14ac:dyDescent="0.7"/>
    <row r="41" spans="2:11" x14ac:dyDescent="0.7"/>
    <row r="42" spans="2:11" x14ac:dyDescent="0.7"/>
    <row r="43" spans="2:11" x14ac:dyDescent="0.7"/>
    <row r="44" spans="2:11" x14ac:dyDescent="0.7"/>
    <row r="45" spans="2:11" x14ac:dyDescent="0.7"/>
    <row r="46" spans="2:11" x14ac:dyDescent="0.7"/>
    <row r="47" spans="2:11" x14ac:dyDescent="0.7"/>
    <row r="48" spans="2:11" x14ac:dyDescent="0.7"/>
    <row r="49" x14ac:dyDescent="0.7"/>
    <row r="50" x14ac:dyDescent="0.7"/>
    <row r="51" x14ac:dyDescent="0.7"/>
    <row r="52" x14ac:dyDescent="0.7"/>
    <row r="53" x14ac:dyDescent="0.7"/>
    <row r="54" x14ac:dyDescent="0.7"/>
    <row r="55" x14ac:dyDescent="0.7"/>
  </sheetData>
  <phoneticPr fontId="2"/>
  <pageMargins left="0.7" right="0.7" top="0.75" bottom="0.75" header="0.3" footer="0.3"/>
  <pageSetup paperSize="9" orientation="portrait" r:id="rId1"/>
  <ignoredErrors>
    <ignoredError sqref="D23:I23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1C99362D-12B6-454B-91BC-9ACB192DF74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ギアリング比率!D12:I12</xm:f>
              <xm:sqref>J12</xm:sqref>
            </x14:sparkline>
            <x14:sparkline>
              <xm:f>ギアリング比率!D13:I13</xm:f>
              <xm:sqref>J13</xm:sqref>
            </x14:sparkline>
          </x14:sparklines>
        </x14:sparklineGroup>
        <x14:sparklineGroup displayEmptyCellsAs="gap" high="1" low="1" xr2:uid="{828659E9-3E94-47A2-99F6-40E19F1920B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ギアリング比率!D10:I10</xm:f>
              <xm:sqref>J10</xm:sqref>
            </x14:sparkline>
          </x14:sparklines>
        </x14:sparklineGroup>
        <x14:sparklineGroup displayEmptyCellsAs="gap" high="1" low="1" xr2:uid="{975AEBE1-9FC2-4403-BEF6-4D26898F860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ギアリング比率!D11:I11</xm:f>
              <xm:sqref>J11</xm:sqref>
            </x14:sparkline>
          </x14:sparklines>
        </x14:sparklineGroup>
        <x14:sparklineGroup displayEmptyCellsAs="gap" high="1" low="1" xr2:uid="{9D0408BD-0463-4CBF-A5D6-C421F8D8E5F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ギアリング比率!D16:I16</xm:f>
              <xm:sqref>J16</xm:sqref>
            </x14:sparkline>
          </x14:sparklines>
        </x14:sparklineGroup>
        <x14:sparklineGroup displayEmptyCellsAs="gap" high="1" low="1" xr2:uid="{85EDCACE-1D30-40FE-B75B-393DECD59F1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ギアリング比率!D14:I14</xm:f>
              <xm:sqref>J14</xm:sqref>
            </x14:sparkline>
          </x14:sparklines>
        </x14:sparklineGroup>
        <x14:sparklineGroup displayEmptyCellsAs="gap" high="1" low="1" xr2:uid="{D6C2277B-C3D7-4686-BA8A-0CDB58C3907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ギアリング比率!D15:I15</xm:f>
              <xm:sqref>J15</xm:sqref>
            </x14:sparkline>
          </x14:sparklines>
        </x14:sparklineGroup>
        <x14:sparklineGroup displayEmptyCellsAs="gap" high="1" low="1" xr2:uid="{8AF552E6-B20B-451F-A87C-5E063500E4B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ギアリング比率!D17:I17</xm:f>
              <xm:sqref>J17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ギアリング比率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2022-11-25T05:13:45Z</dcterms:modified>
</cp:coreProperties>
</file>