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66925"/>
  <xr:revisionPtr revIDLastSave="1" documentId="8_{2BCE170F-FAA0-46AF-8240-43D80B217A33}" xr6:coauthVersionLast="47" xr6:coauthVersionMax="47" xr10:uidLastSave="{E9DDFA60-1933-4EBC-843F-0054BF68D7DC}"/>
  <bookViews>
    <workbookView xWindow="-98" yWindow="-98" windowWidth="20715" windowHeight="13155" tabRatio="749" xr2:uid="{68E2C076-72C9-4123-A12C-10F250F0AE54}"/>
  </bookViews>
  <sheets>
    <sheet name="企業体力" sheetId="5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52" l="1"/>
  <c r="E74" i="52"/>
  <c r="C74" i="52"/>
  <c r="E27" i="52"/>
  <c r="F27" i="52"/>
  <c r="G27" i="52"/>
  <c r="H27" i="52"/>
  <c r="I27" i="52"/>
  <c r="D27" i="52"/>
  <c r="E28" i="52"/>
  <c r="F28" i="52"/>
  <c r="G28" i="52"/>
  <c r="H28" i="52"/>
  <c r="I28" i="52"/>
  <c r="D28" i="52"/>
  <c r="E26" i="52"/>
  <c r="F26" i="52"/>
  <c r="G26" i="52"/>
  <c r="H26" i="52"/>
  <c r="I26" i="52"/>
  <c r="D26" i="52"/>
  <c r="B26" i="52"/>
  <c r="I25" i="52"/>
  <c r="B81" i="52" s="1"/>
  <c r="H25" i="52"/>
  <c r="B80" i="52" s="1"/>
  <c r="G25" i="52"/>
  <c r="B79" i="52" s="1"/>
  <c r="F25" i="52"/>
  <c r="B78" i="52" s="1"/>
  <c r="E25" i="52"/>
  <c r="B77" i="52" s="1"/>
  <c r="D25" i="52"/>
  <c r="B76" i="52" s="1"/>
  <c r="F29" i="52" l="1"/>
  <c r="C78" i="52" s="1"/>
  <c r="E29" i="52"/>
  <c r="C77" i="52" s="1"/>
  <c r="F30" i="52"/>
  <c r="D78" i="52" s="1"/>
  <c r="E30" i="52"/>
  <c r="H30" i="52"/>
  <c r="D80" i="52" s="1"/>
  <c r="H29" i="52"/>
  <c r="C80" i="52" s="1"/>
  <c r="G29" i="52"/>
  <c r="C79" i="52" s="1"/>
  <c r="I29" i="52"/>
  <c r="C81" i="52" s="1"/>
  <c r="G30" i="52"/>
  <c r="D79" i="52" s="1"/>
  <c r="D29" i="52"/>
  <c r="C76" i="52" s="1"/>
  <c r="I30" i="52"/>
  <c r="D81" i="52" s="1"/>
  <c r="D30" i="52"/>
  <c r="D76" i="52" s="1"/>
  <c r="F80" i="52" l="1"/>
  <c r="E80" i="52" s="1"/>
  <c r="H80" i="52"/>
  <c r="G80" i="52" s="1"/>
  <c r="H76" i="52"/>
  <c r="G76" i="52" s="1"/>
  <c r="F76" i="52"/>
  <c r="E76" i="52" s="1"/>
  <c r="E31" i="52"/>
  <c r="D77" i="52"/>
  <c r="H81" i="52"/>
  <c r="G81" i="52" s="1"/>
  <c r="F81" i="52"/>
  <c r="E81" i="52" s="1"/>
  <c r="H78" i="52"/>
  <c r="G78" i="52" s="1"/>
  <c r="F78" i="52"/>
  <c r="E78" i="52" s="1"/>
  <c r="F79" i="52"/>
  <c r="E79" i="52" s="1"/>
  <c r="H79" i="52"/>
  <c r="G79" i="52" s="1"/>
  <c r="F31" i="52"/>
  <c r="D31" i="52"/>
  <c r="G31" i="52"/>
  <c r="I31" i="52"/>
  <c r="H31" i="52"/>
  <c r="F77" i="52" l="1"/>
  <c r="E77" i="52" s="1"/>
  <c r="H77" i="52"/>
  <c r="G77" i="52" s="1"/>
</calcChain>
</file>

<file path=xl/sharedStrings.xml><?xml version="1.0" encoding="utf-8"?>
<sst xmlns="http://schemas.openxmlformats.org/spreadsheetml/2006/main" count="52" uniqueCount="38">
  <si>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</si>
  <si>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</si>
  <si>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●グラフ元</t>
    <rPh sb="4" eb="5">
      <t>モト</t>
    </rPh>
    <phoneticPr fontId="2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</si>
  <si>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</si>
  <si>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</si>
  <si>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百万円</t>
    <rPh sb="0" eb="3">
      <t>ヒャクマンエン</t>
    </rPh>
    <phoneticPr fontId="2"/>
  </si>
  <si>
    <t>期間</t>
    <rPh sb="0" eb="2">
      <t>キカン</t>
    </rPh>
    <phoneticPr fontId="2"/>
  </si>
  <si>
    <t>FY16</t>
    <phoneticPr fontId="2"/>
  </si>
  <si>
    <t>FY17</t>
    <phoneticPr fontId="2"/>
  </si>
  <si>
    <t>指数</t>
    <rPh sb="0" eb="2">
      <t>シスウ</t>
    </rPh>
    <phoneticPr fontId="2"/>
  </si>
  <si>
    <t>%</t>
    <phoneticPr fontId="2"/>
  </si>
  <si>
    <t>億円</t>
    <rPh sb="0" eb="2">
      <t>オクエン</t>
    </rPh>
    <phoneticPr fontId="2"/>
  </si>
  <si>
    <t>総資産</t>
    <rPh sb="0" eb="3">
      <t>ソウシサン</t>
    </rPh>
    <phoneticPr fontId="2"/>
  </si>
  <si>
    <t>新株予約権</t>
    <rPh sb="0" eb="5">
      <t>シンカブヨヤクケン</t>
    </rPh>
    <phoneticPr fontId="2"/>
  </si>
  <si>
    <t>自己資本</t>
    <rPh sb="0" eb="4">
      <t>ジコシホン</t>
    </rPh>
    <phoneticPr fontId="2"/>
  </si>
  <si>
    <t>自己資本比率</t>
    <rPh sb="0" eb="6">
      <t>ジコシホンヒリツ</t>
    </rPh>
    <phoneticPr fontId="2"/>
  </si>
  <si>
    <t>FY21</t>
    <phoneticPr fontId="2"/>
  </si>
  <si>
    <t>FY20</t>
    <phoneticPr fontId="2"/>
  </si>
  <si>
    <t>FY19</t>
    <phoneticPr fontId="2"/>
  </si>
  <si>
    <t>FY18</t>
    <phoneticPr fontId="2"/>
  </si>
  <si>
    <t>※FY16=2016年度＝2017年3月期</t>
    <rPh sb="17" eb="18">
      <t>ネン</t>
    </rPh>
    <rPh sb="19" eb="21">
      <t>ガツキ</t>
    </rPh>
    <phoneticPr fontId="2"/>
  </si>
  <si>
    <t>●財務諸表</t>
    <rPh sb="1" eb="5">
      <t>ザイムショヒョウ</t>
    </rPh>
    <phoneticPr fontId="2"/>
  </si>
  <si>
    <t>指標</t>
    <rPh sb="0" eb="2">
      <t>シヒョウ</t>
    </rPh>
    <phoneticPr fontId="2"/>
  </si>
  <si>
    <t>サンプル_ダイキン工業</t>
    <phoneticPr fontId="3"/>
  </si>
  <si>
    <t>経常利益</t>
    <rPh sb="0" eb="2">
      <t>ケイジョウ</t>
    </rPh>
    <rPh sb="2" eb="4">
      <t>リエキ</t>
    </rPh>
    <phoneticPr fontId="2"/>
  </si>
  <si>
    <t>企業体力</t>
    <rPh sb="0" eb="4">
      <t>キギョウタイリョク</t>
    </rPh>
    <phoneticPr fontId="2"/>
  </si>
  <si>
    <t>純資産額</t>
    <rPh sb="0" eb="3">
      <t>ジュンシサン</t>
    </rPh>
    <rPh sb="3" eb="4">
      <t>ガク</t>
    </rPh>
    <phoneticPr fontId="2"/>
  </si>
  <si>
    <t>総資産額</t>
    <rPh sb="0" eb="3">
      <t>ソウシサン</t>
    </rPh>
    <rPh sb="3" eb="4">
      <t>ガク</t>
    </rPh>
    <phoneticPr fontId="2"/>
  </si>
  <si>
    <t>企業体力の計算</t>
    <rPh sb="0" eb="4">
      <t>キギョウタイリョク</t>
    </rPh>
    <rPh sb="5" eb="7">
      <t>ケイサン</t>
    </rPh>
    <phoneticPr fontId="2"/>
  </si>
  <si>
    <t>総資本経常利益率</t>
    <rPh sb="0" eb="3">
      <t>ソウシホン</t>
    </rPh>
    <rPh sb="3" eb="5">
      <t>ケイジョウ</t>
    </rPh>
    <rPh sb="5" eb="7">
      <t>リエキ</t>
    </rPh>
    <rPh sb="7" eb="8">
      <t>リツ</t>
    </rPh>
    <phoneticPr fontId="2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</si>
  <si>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2"/>
  </si>
  <si>
    <t>企業体力の推移</t>
    <rPh sb="0" eb="4">
      <t>キギョウタイリョク</t>
    </rPh>
    <rPh sb="5" eb="7">
      <t>スイイ</t>
    </rPh>
    <phoneticPr fontId="2"/>
  </si>
  <si>
    <t>●指数閾値設定</t>
    <rPh sb="1" eb="3">
      <t>シスウ</t>
    </rPh>
    <rPh sb="3" eb="5">
      <t>イキチ</t>
    </rPh>
    <rPh sb="5" eb="7">
      <t>セッテイ</t>
    </rPh>
    <phoneticPr fontId="2"/>
  </si>
  <si>
    <t>上限値</t>
    <rPh sb="0" eb="3">
      <t>ジョウゲンチ</t>
    </rPh>
    <phoneticPr fontId="2"/>
  </si>
  <si>
    <t>下限値</t>
    <rPh sb="0" eb="3">
      <t>カゲンチ</t>
    </rPh>
    <phoneticPr fontId="2"/>
  </si>
  <si>
    <t>総資本経常利益率</t>
    <rPh sb="0" eb="8">
      <t>ソウシホンケイジョウリエキリツ</t>
    </rPh>
    <phoneticPr fontId="2"/>
  </si>
  <si>
    <t>会社名</t>
    <rPh sb="0" eb="3">
      <t>カイシャメイ</t>
    </rPh>
    <phoneticPr fontId="2"/>
  </si>
  <si>
    <t>ダイキン工業</t>
    <rPh sb="4" eb="6">
      <t>コウギョウ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</si>
</sst>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#,##0.0;[Red]\-#,##0.0"/>
    <numFmt numFmtId="181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6" fillId="3" borderId="7" xfId="0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4" fillId="0" borderId="14" xfId="0" applyFont="1" applyBorder="1">
      <alignment vertical="center"/>
    </xf>
    <xf numFmtId="0" fontId="4" fillId="0" borderId="13" xfId="0" applyFont="1" applyBorder="1">
      <alignment vertical="center"/>
    </xf>
    <xf numFmtId="0" fontId="6" fillId="3" borderId="16" xfId="0" applyFont="1" applyFill="1" applyBorder="1">
      <alignment vertical="center"/>
    </xf>
    <xf numFmtId="179" fontId="4" fillId="0" borderId="1" xfId="1" applyNumberFormat="1" applyFont="1" applyBorder="1">
      <alignment vertical="center"/>
    </xf>
    <xf numFmtId="0" fontId="4" fillId="4" borderId="3" xfId="0" applyFont="1" applyFill="1" applyBorder="1">
      <alignment vertical="center"/>
    </xf>
    <xf numFmtId="0" fontId="4" fillId="5" borderId="14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5" borderId="4" xfId="0" applyFont="1" applyFill="1" applyBorder="1">
      <alignment vertical="center"/>
    </xf>
    <xf numFmtId="38" fontId="11" fillId="3" borderId="6" xfId="1" applyFont="1" applyFill="1" applyBorder="1">
      <alignment vertical="center"/>
    </xf>
    <xf numFmtId="38" fontId="11" fillId="3" borderId="15" xfId="1" applyFont="1" applyFill="1" applyBorder="1">
      <alignment vertical="center"/>
    </xf>
    <xf numFmtId="38" fontId="11" fillId="3" borderId="2" xfId="1" applyFont="1" applyFill="1" applyBorder="1">
      <alignment vertical="center"/>
    </xf>
    <xf numFmtId="0" fontId="8" fillId="5" borderId="1" xfId="0" applyFont="1" applyFill="1" applyBorder="1">
      <alignment vertical="center"/>
    </xf>
    <xf numFmtId="179" fontId="4" fillId="0" borderId="3" xfId="1" applyNumberFormat="1" applyFont="1" applyBorder="1">
      <alignment vertical="center"/>
    </xf>
    <xf numFmtId="0" fontId="6" fillId="3" borderId="19" xfId="0" applyFont="1" applyFill="1" applyBorder="1">
      <alignment vertical="center"/>
    </xf>
    <xf numFmtId="0" fontId="4" fillId="5" borderId="10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4" fillId="0" borderId="20" xfId="0" applyFont="1" applyBorder="1">
      <alignment vertical="center"/>
    </xf>
    <xf numFmtId="38" fontId="4" fillId="0" borderId="1" xfId="0" applyNumberFormat="1" applyFont="1" applyBorder="1">
      <alignment vertical="center"/>
    </xf>
    <xf numFmtId="0" fontId="5" fillId="0" borderId="0" xfId="0" applyFont="1" applyAlignment="1"/>
    <xf numFmtId="0" fontId="4" fillId="0" borderId="0" xfId="0" applyFont="1" applyAlignment="1"/>
    <xf numFmtId="38" fontId="11" fillId="3" borderId="11" xfId="1" applyFont="1" applyFill="1" applyBorder="1">
      <alignment vertical="center"/>
    </xf>
    <xf numFmtId="38" fontId="11" fillId="3" borderId="12" xfId="1" applyFont="1" applyFill="1" applyBorder="1">
      <alignment vertical="center"/>
    </xf>
    <xf numFmtId="38" fontId="11" fillId="3" borderId="9" xfId="1" applyFont="1" applyFill="1" applyBorder="1">
      <alignment vertical="center"/>
    </xf>
    <xf numFmtId="38" fontId="8" fillId="0" borderId="14" xfId="1" applyFont="1" applyBorder="1">
      <alignment vertical="center"/>
    </xf>
    <xf numFmtId="38" fontId="8" fillId="0" borderId="1" xfId="1" applyFont="1" applyBorder="1">
      <alignment vertical="center"/>
    </xf>
    <xf numFmtId="179" fontId="8" fillId="0" borderId="4" xfId="1" applyNumberFormat="1" applyFont="1" applyBorder="1">
      <alignment vertical="center"/>
    </xf>
    <xf numFmtId="38" fontId="11" fillId="3" borderId="15" xfId="1" applyFont="1" applyFill="1" applyBorder="1" applyAlignment="1">
      <alignment vertical="center" wrapText="1"/>
    </xf>
    <xf numFmtId="181" fontId="4" fillId="0" borderId="3" xfId="4" applyNumberFormat="1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179" fontId="8" fillId="0" borderId="5" xfId="1" applyNumberFormat="1" applyFont="1" applyBorder="1">
      <alignment vertical="center"/>
    </xf>
    <xf numFmtId="0" fontId="9" fillId="5" borderId="10" xfId="0" applyFont="1" applyFill="1" applyBorder="1" applyAlignment="1">
      <alignment vertical="center" wrapText="1"/>
    </xf>
    <xf numFmtId="179" fontId="8" fillId="0" borderId="10" xfId="1" applyNumberFormat="1" applyFont="1" applyBorder="1">
      <alignment vertical="center"/>
    </xf>
    <xf numFmtId="0" fontId="10" fillId="0" borderId="1" xfId="0" applyFont="1" applyBorder="1" applyAlignment="1">
      <alignment vertical="center" wrapText="1"/>
    </xf>
    <xf numFmtId="38" fontId="11" fillId="3" borderId="12" xfId="1" applyFont="1" applyFill="1" applyBorder="1" applyAlignment="1">
      <alignment vertical="center" wrapText="1"/>
    </xf>
    <xf numFmtId="0" fontId="6" fillId="3" borderId="17" xfId="0" applyFont="1" applyFill="1" applyBorder="1">
      <alignment vertical="center"/>
    </xf>
    <xf numFmtId="0" fontId="6" fillId="3" borderId="18" xfId="0" applyFont="1" applyFill="1" applyBorder="1">
      <alignment vertical="center"/>
    </xf>
    <xf numFmtId="179" fontId="4" fillId="0" borderId="0" xfId="0" applyNumberFormat="1" applyFont="1">
      <alignment vertical="center"/>
    </xf>
    <xf numFmtId="179" fontId="4" fillId="0" borderId="0" xfId="1" applyNumberFormat="1" applyFont="1">
      <alignment vertical="center"/>
    </xf>
    <xf numFmtId="0" fontId="4" fillId="0" borderId="21" xfId="0" applyFont="1" applyBorder="1">
      <alignment vertical="center"/>
    </xf>
    <xf numFmtId="179" fontId="4" fillId="0" borderId="3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</cellXfs>
  <cellStyles count="5">
    <cellStyle name="パーセント" xfId="4" builtinId="5"/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企業体力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0694736842105255E-2"/>
          <c:y val="0.11680472222222223"/>
          <c:w val="0.82847587719298244"/>
          <c:h val="0.65413250000000001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29184"/>
        <c:axId val="41630848"/>
        <c:extLst/>
      </c:barChart>
      <c:lineChart>
        <c:grouping val="standard"/>
        <c:varyColors val="0"/>
        <c:ser>
          <c:idx val="4"/>
          <c:order val="2"/>
          <c:tx>
            <c:strRef>
              <c:f>企業体力!$B$31:$C$31</c:f>
              <c:strCache>
                <c:ptCount val="2"/>
                <c:pt idx="0">
                  <c:v>企業体力</c:v>
                </c:pt>
                <c:pt idx="1">
                  <c:v>指数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企業体力!$D$25:$I$25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企業体力!$D$31:$I$31</c:f>
              <c:numCache>
                <c:formatCode>#,##0.0;[Red]\-#,##0.0</c:formatCode>
                <c:ptCount val="6"/>
                <c:pt idx="0">
                  <c:v>462.58791175979604</c:v>
                </c:pt>
                <c:pt idx="1">
                  <c:v>539.46586880055213</c:v>
                </c:pt>
                <c:pt idx="2">
                  <c:v>537.85874764347204</c:v>
                </c:pt>
                <c:pt idx="3">
                  <c:v>542.52829770128756</c:v>
                </c:pt>
                <c:pt idx="4">
                  <c:v>381.28901650048749</c:v>
                </c:pt>
                <c:pt idx="5">
                  <c:v>441.13133229946436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37-4545-B145-BCC7EDDC8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126079"/>
        <c:axId val="1173125663"/>
      </c:lineChart>
      <c:lineChart>
        <c:grouping val="standard"/>
        <c:varyColors val="0"/>
        <c:ser>
          <c:idx val="1"/>
          <c:order val="0"/>
          <c:tx>
            <c:strRef>
              <c:f>企業体力!$B$29:$C$29</c:f>
              <c:strCache>
                <c:ptCount val="2"/>
                <c:pt idx="0">
                  <c:v>総資本経常利益率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企業体力!$D$25:$I$25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企業体力!$D$29:$I$29</c:f>
              <c:numCache>
                <c:formatCode>#,##0.0;[Red]\-#,##0.0</c:formatCode>
                <c:ptCount val="6"/>
                <c:pt idx="0">
                  <c:v>9.8046896884236485</c:v>
                </c:pt>
                <c:pt idx="1">
                  <c:v>10.300851312028721</c:v>
                </c:pt>
                <c:pt idx="2">
                  <c:v>10.258618455398034</c:v>
                </c:pt>
                <c:pt idx="3">
                  <c:v>10.085240478768231</c:v>
                </c:pt>
                <c:pt idx="4">
                  <c:v>7.4158353556636474</c:v>
                </c:pt>
                <c:pt idx="5">
                  <c:v>8.5642304206226036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46-4271-9DBE-A868FFC28CF5}"/>
            </c:ext>
          </c:extLst>
        </c:ser>
        <c:ser>
          <c:idx val="5"/>
          <c:order val="1"/>
          <c:tx>
            <c:strRef>
              <c:f>企業体力!$B$30:$C$30</c:f>
              <c:strCache>
                <c:ptCount val="2"/>
                <c:pt idx="0">
                  <c:v>自己資本比率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企業体力!$D$25:$I$25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企業体力!$D$30:$I$30</c:f>
              <c:numCache>
                <c:formatCode>#,##0.0;[Red]\-#,##0.0</c:formatCode>
                <c:ptCount val="6"/>
                <c:pt idx="0">
                  <c:v>47.180270509322845</c:v>
                </c:pt>
                <c:pt idx="1">
                  <c:v>52.370998518403624</c:v>
                </c:pt>
                <c:pt idx="2">
                  <c:v>52.429939760597435</c:v>
                </c:pt>
                <c:pt idx="3">
                  <c:v>53.794284711746378</c:v>
                </c:pt>
                <c:pt idx="4">
                  <c:v>51.415518038610195</c:v>
                </c:pt>
                <c:pt idx="5">
                  <c:v>51.508578194863063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46-4271-9DBE-A868FFC28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29184"/>
        <c:axId val="41630848"/>
      </c:lineChart>
      <c:valAx>
        <c:axId val="1173125663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（指数）</a:t>
                </a:r>
              </a:p>
            </c:rich>
          </c:tx>
          <c:layout>
            <c:manualLayout>
              <c:xMode val="edge"/>
              <c:yMode val="edge"/>
              <c:x val="0"/>
              <c:y val="7.758055555555554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73126079"/>
        <c:crosses val="max"/>
        <c:crossBetween val="between"/>
      </c:valAx>
      <c:catAx>
        <c:axId val="1173126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73125663"/>
        <c:crosses val="autoZero"/>
        <c:auto val="1"/>
        <c:lblAlgn val="ctr"/>
        <c:lblOffset val="100"/>
        <c:noMultiLvlLbl val="0"/>
      </c:catAx>
      <c:valAx>
        <c:axId val="416308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89764969395901717"/>
              <c:y val="1.48136111111111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1629184"/>
        <c:crosses val="max"/>
        <c:crossBetween val="between"/>
      </c:valAx>
      <c:catAx>
        <c:axId val="41629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630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企業体力（散布図）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9554385964912269E-2"/>
          <c:y val="0.11680472222222223"/>
          <c:w val="0.90645833333333337"/>
          <c:h val="0.7211602777777778"/>
        </c:manualLayout>
      </c:layout>
      <c:scatterChart>
        <c:scatterStyle val="smoothMarker"/>
        <c:varyColors val="0"/>
        <c:ser>
          <c:idx val="2"/>
          <c:order val="0"/>
          <c:tx>
            <c:strRef>
              <c:f>企業体力!$C$74</c:f>
              <c:strCache>
                <c:ptCount val="1"/>
                <c:pt idx="0">
                  <c:v>ダイキン工業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4269005847953217E-3"/>
                  <c:y val="4.2333333333333334E-2"/>
                </c:manualLayout>
              </c:layout>
              <c:tx>
                <c:rich>
                  <a:bodyPr/>
                  <a:lstStyle/>
                  <a:p>
                    <a:fld id="{90A5C157-2026-47EC-82EC-A3B266E7CEC6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8D6-4279-BD0F-6D66D8FD571A}"/>
                </c:ext>
              </c:extLst>
            </c:dLbl>
            <c:dLbl>
              <c:idx val="1"/>
              <c:layout>
                <c:manualLayout>
                  <c:x val="-3.7134502923976609E-3"/>
                  <c:y val="-3.5277777777777776E-2"/>
                </c:manualLayout>
              </c:layout>
              <c:tx>
                <c:rich>
                  <a:bodyPr/>
                  <a:lstStyle/>
                  <a:p>
                    <a:fld id="{D8E834E5-9968-4281-9ED7-CF4AFBE1287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8D6-4279-BD0F-6D66D8FD571A}"/>
                </c:ext>
              </c:extLst>
            </c:dLbl>
            <c:dLbl>
              <c:idx val="2"/>
              <c:layout>
                <c:manualLayout>
                  <c:x val="7.4269005847951855E-3"/>
                  <c:y val="2.4694444444444446E-2"/>
                </c:manualLayout>
              </c:layout>
              <c:tx>
                <c:rich>
                  <a:bodyPr/>
                  <a:lstStyle/>
                  <a:p>
                    <a:fld id="{49BB161C-5F25-4E4C-8F79-7114B8AAA30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8D6-4279-BD0F-6D66D8FD571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C1F7ADC-3B08-4683-8C77-11A82841345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8D6-4279-BD0F-6D66D8FD571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7381ED1-3260-4013-AFDE-1C537F38F78C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8D6-4279-BD0F-6D66D8FD571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CFFD554-D8E1-486E-A2CD-360546C65AB4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8D6-4279-BD0F-6D66D8FD57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企業体力!$D$76:$D$81</c:f>
              <c:numCache>
                <c:formatCode>#,##0.0;[Red]\-#,##0.0</c:formatCode>
                <c:ptCount val="6"/>
                <c:pt idx="0">
                  <c:v>47.180270509322845</c:v>
                </c:pt>
                <c:pt idx="1">
                  <c:v>52.370998518403624</c:v>
                </c:pt>
                <c:pt idx="2">
                  <c:v>52.429939760597435</c:v>
                </c:pt>
                <c:pt idx="3">
                  <c:v>53.794284711746378</c:v>
                </c:pt>
                <c:pt idx="4">
                  <c:v>51.415518038610195</c:v>
                </c:pt>
                <c:pt idx="5">
                  <c:v>51.508578194863063</c:v>
                </c:pt>
              </c:numCache>
            </c:numRef>
          </c:xVal>
          <c:yVal>
            <c:numRef>
              <c:f>企業体力!$C$76:$C$81</c:f>
              <c:numCache>
                <c:formatCode>#,##0.0;[Red]\-#,##0.0</c:formatCode>
                <c:ptCount val="6"/>
                <c:pt idx="0">
                  <c:v>9.8046896884236485</c:v>
                </c:pt>
                <c:pt idx="1">
                  <c:v>10.300851312028721</c:v>
                </c:pt>
                <c:pt idx="2">
                  <c:v>10.258618455398034</c:v>
                </c:pt>
                <c:pt idx="3">
                  <c:v>10.085240478768231</c:v>
                </c:pt>
                <c:pt idx="4">
                  <c:v>7.4158353556636474</c:v>
                </c:pt>
                <c:pt idx="5">
                  <c:v>8.5642304206226036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企業体力!$B$76:$B$81</c15:f>
                <c15:dlblRangeCache>
                  <c:ptCount val="6"/>
                  <c:pt idx="0">
                    <c:v>FY16</c:v>
                  </c:pt>
                  <c:pt idx="1">
                    <c:v>FY17</c:v>
                  </c:pt>
                  <c:pt idx="2">
                    <c:v>FY18</c:v>
                  </c:pt>
                  <c:pt idx="3">
                    <c:v>FY19</c:v>
                  </c:pt>
                  <c:pt idx="4">
                    <c:v>FY20</c:v>
                  </c:pt>
                  <c:pt idx="5">
                    <c:v>FY21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A8D6-4279-BD0F-6D66D8FD571A}"/>
            </c:ext>
          </c:extLst>
        </c:ser>
        <c:ser>
          <c:idx val="0"/>
          <c:order val="1"/>
          <c:tx>
            <c:strRef>
              <c:f>企業体力!$E$74</c:f>
              <c:strCache>
                <c:ptCount val="1"/>
                <c:pt idx="0">
                  <c:v>上限値:330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bg1"/>
                </a:solidFill>
              </a:ln>
              <a:effectLst/>
            </c:spPr>
          </c:marker>
          <c:xVal>
            <c:numRef>
              <c:f>企業体力!$F$76:$F$81</c:f>
              <c:numCache>
                <c:formatCode>#,##0.0;[Red]\-#,##0.0</c:formatCode>
                <c:ptCount val="6"/>
                <c:pt idx="0">
                  <c:v>47.180270509322845</c:v>
                </c:pt>
                <c:pt idx="1">
                  <c:v>52.370998518403624</c:v>
                </c:pt>
                <c:pt idx="2">
                  <c:v>52.429939760597435</c:v>
                </c:pt>
                <c:pt idx="3">
                  <c:v>53.794284711746378</c:v>
                </c:pt>
                <c:pt idx="4">
                  <c:v>51.415518038610195</c:v>
                </c:pt>
                <c:pt idx="5">
                  <c:v>51.508578194863063</c:v>
                </c:pt>
              </c:numCache>
            </c:numRef>
          </c:xVal>
          <c:yVal>
            <c:numRef>
              <c:f>企業体力!$E$76:$E$81</c:f>
              <c:numCache>
                <c:formatCode>#,##0.0;[Red]\-#,##0.0</c:formatCode>
                <c:ptCount val="6"/>
                <c:pt idx="0">
                  <c:v>6.9944490872470055</c:v>
                </c:pt>
                <c:pt idx="1">
                  <c:v>6.3011974057365956</c:v>
                </c:pt>
                <c:pt idx="2">
                  <c:v>6.2941136592341502</c:v>
                </c:pt>
                <c:pt idx="3">
                  <c:v>6.134480675192286</c:v>
                </c:pt>
                <c:pt idx="4">
                  <c:v>6.4182957322765546</c:v>
                </c:pt>
                <c:pt idx="5">
                  <c:v>6.4066998462192233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D6-4279-BD0F-6D66D8FD571A}"/>
            </c:ext>
          </c:extLst>
        </c:ser>
        <c:ser>
          <c:idx val="1"/>
          <c:order val="2"/>
          <c:tx>
            <c:strRef>
              <c:f>企業体力!$G$74</c:f>
              <c:strCache>
                <c:ptCount val="1"/>
                <c:pt idx="0">
                  <c:v>下限値:120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bg1"/>
                </a:solidFill>
              </a:ln>
              <a:effectLst/>
            </c:spPr>
          </c:marker>
          <c:xVal>
            <c:numRef>
              <c:f>企業体力!$H$76:$H$81</c:f>
              <c:numCache>
                <c:formatCode>#,##0.0;[Red]\-#,##0.0</c:formatCode>
                <c:ptCount val="6"/>
                <c:pt idx="0">
                  <c:v>47.180270509322845</c:v>
                </c:pt>
                <c:pt idx="1">
                  <c:v>52.370998518403624</c:v>
                </c:pt>
                <c:pt idx="2">
                  <c:v>52.429939760597435</c:v>
                </c:pt>
                <c:pt idx="3">
                  <c:v>53.794284711746378</c:v>
                </c:pt>
                <c:pt idx="4">
                  <c:v>51.415518038610195</c:v>
                </c:pt>
                <c:pt idx="5">
                  <c:v>51.508578194863063</c:v>
                </c:pt>
              </c:numCache>
            </c:numRef>
          </c:xVal>
          <c:yVal>
            <c:numRef>
              <c:f>企業体力!$G$76:$G$81</c:f>
              <c:numCache>
                <c:formatCode>#,##0.0;[Red]\-#,##0.0</c:formatCode>
                <c:ptCount val="6"/>
                <c:pt idx="0">
                  <c:v>2.5434360317261837</c:v>
                </c:pt>
                <c:pt idx="1">
                  <c:v>2.2913445111769439</c:v>
                </c:pt>
                <c:pt idx="2">
                  <c:v>2.2887686033578727</c:v>
                </c:pt>
                <c:pt idx="3">
                  <c:v>2.2307202455244677</c:v>
                </c:pt>
                <c:pt idx="4">
                  <c:v>2.3339257208278377</c:v>
                </c:pt>
                <c:pt idx="5">
                  <c:v>2.3297090349888081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8D6-4279-BD0F-6D66D8FD5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126079"/>
        <c:axId val="1173125663"/>
      </c:scatterChart>
      <c:valAx>
        <c:axId val="1173125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（経常利益率</a:t>
                </a:r>
                <a:r>
                  <a:rPr lang="en-US" altLang="ja-JP"/>
                  <a:t>:%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5.5701754385964908E-3"/>
              <c:y val="2.892472222222222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73126079"/>
        <c:crosses val="autoZero"/>
        <c:crossBetween val="midCat"/>
      </c:valAx>
      <c:valAx>
        <c:axId val="1173126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（自己資本比率</a:t>
                </a:r>
                <a:r>
                  <a:rPr lang="en-US" altLang="ja-JP"/>
                  <a:t>:%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8941130116959064"/>
              <c:y val="0.90954361111111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;[Red]\-#,##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731256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59523</xdr:colOff>
      <xdr:row>33</xdr:row>
      <xdr:rowOff>64294</xdr:rowOff>
    </xdr:from>
    <xdr:to>
      <xdr:col>10</xdr:col>
      <xdr:colOff>341561</xdr:colOff>
      <xdr:row>52</xdr:row>
      <xdr:rowOff>44794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7B6D92B-904E-4AEA-966A-4398FA023C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54760</xdr:colOff>
      <xdr:row>52</xdr:row>
      <xdr:rowOff>97631</xdr:rowOff>
    </xdr:from>
    <xdr:to>
      <xdr:col>10</xdr:col>
      <xdr:colOff>336798</xdr:colOff>
      <xdr:row>71</xdr:row>
      <xdr:rowOff>78131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0CBC5AC-E904-3B03-C318-4B0C39F2D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20B4A-E214-4FB4-AB6F-EB0FFD5C5F9A}">
  <dimension ref="A1:L82"/>
  <sheetViews>
    <sheetView showGridLines="0" tabSelected="1" topLeftCell="B1" zoomScaleNormal="100" workbookViewId="0">
      <selection activeCell="B5" sqref="B5"/>
    </sheetView>
  </sheetViews>
  <sheetFormatPr defaultColWidth="0" defaultRowHeight="15" customHeight="1" zeroHeight="1" x14ac:dyDescent="0.7"/>
  <cols>
    <col min="1" max="1" width="0.8125" style="2" customWidth="1"/>
    <col min="2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4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25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23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0</v>
      </c>
      <c r="C4" s="1"/>
      <c r="D4" s="1"/>
      <c r="E4" s="1"/>
      <c r="F4" s="1"/>
      <c r="G4" s="1"/>
      <c r="H4" s="1"/>
      <c r="I4" s="1"/>
      <c r="J4" s="1"/>
      <c r="K4" s="4"/>
    </row>
    <row r="5" spans="2:11" ht="15" customHeight="1" x14ac:dyDescent="0.7"/>
    <row r="6" spans="2:11" x14ac:dyDescent="0.45">
      <c r="B6" s="3" t="s">
        <v>1</v>
      </c>
      <c r="C6" s="1"/>
      <c r="D6" s="1"/>
      <c r="E6" s="1"/>
      <c r="F6" s="1"/>
      <c r="G6" s="1"/>
      <c r="H6" s="1"/>
      <c r="I6" s="1"/>
      <c r="J6" s="1"/>
      <c r="K6" s="4"/>
    </row>
    <row r="7" spans="2:11" x14ac:dyDescent="0.45">
      <c r="B7" s="29"/>
      <c r="C7" s="30"/>
      <c r="D7" s="30"/>
      <c r="E7" s="30"/>
      <c r="F7" s="30"/>
      <c r="G7" s="30"/>
      <c r="H7" s="30"/>
      <c r="I7" s="30"/>
      <c r="J7" s="30"/>
    </row>
    <row r="8" spans="2:11" ht="15.4" thickBot="1" x14ac:dyDescent="0.75">
      <c r="B8" s="8" t="s">
        <v>21</v>
      </c>
      <c r="C8" s="8"/>
    </row>
    <row r="9" spans="2:11" x14ac:dyDescent="0.7">
      <c r="B9" s="2" t="s">
        <v>6</v>
      </c>
      <c r="C9" s="2" t="s">
        <v>3</v>
      </c>
      <c r="D9" s="9" t="s">
        <v>7</v>
      </c>
      <c r="E9" s="10" t="s">
        <v>8</v>
      </c>
      <c r="F9" s="10" t="s">
        <v>19</v>
      </c>
      <c r="G9" s="10" t="s">
        <v>18</v>
      </c>
      <c r="H9" s="10" t="s">
        <v>17</v>
      </c>
      <c r="I9" s="13" t="s">
        <v>16</v>
      </c>
    </row>
    <row r="10" spans="2:11" x14ac:dyDescent="0.7">
      <c r="B10" s="39" t="s">
        <v>24</v>
      </c>
      <c r="C10" s="7" t="s">
        <v>5</v>
      </c>
      <c r="D10" s="19">
        <v>231013</v>
      </c>
      <c r="E10" s="20">
        <v>255019</v>
      </c>
      <c r="F10" s="37">
        <v>277074</v>
      </c>
      <c r="G10" s="37">
        <v>269025</v>
      </c>
      <c r="H10" s="20">
        <v>240248</v>
      </c>
      <c r="I10" s="21">
        <v>327496</v>
      </c>
    </row>
    <row r="11" spans="2:11" x14ac:dyDescent="0.7">
      <c r="B11" s="39" t="s">
        <v>26</v>
      </c>
      <c r="C11" s="12" t="s">
        <v>5</v>
      </c>
      <c r="D11" s="19">
        <v>1135609</v>
      </c>
      <c r="E11" s="20">
        <v>1324321</v>
      </c>
      <c r="F11" s="37">
        <v>1446849</v>
      </c>
      <c r="G11" s="37">
        <v>1462591</v>
      </c>
      <c r="H11" s="20">
        <v>1698495</v>
      </c>
      <c r="I11" s="21">
        <v>2008109</v>
      </c>
    </row>
    <row r="12" spans="2:11" x14ac:dyDescent="0.7">
      <c r="B12" s="39" t="s">
        <v>13</v>
      </c>
      <c r="C12" s="12" t="s">
        <v>5</v>
      </c>
      <c r="D12" s="19">
        <v>1079</v>
      </c>
      <c r="E12" s="20">
        <v>1510</v>
      </c>
      <c r="F12" s="37">
        <v>1720</v>
      </c>
      <c r="G12" s="37">
        <v>1886</v>
      </c>
      <c r="H12" s="20">
        <v>2019</v>
      </c>
      <c r="I12" s="21">
        <v>2546</v>
      </c>
    </row>
    <row r="13" spans="2:11" ht="21" x14ac:dyDescent="0.7">
      <c r="B13" s="45" t="s">
        <v>30</v>
      </c>
      <c r="C13" s="12" t="s">
        <v>5</v>
      </c>
      <c r="D13" s="19">
        <v>22893</v>
      </c>
      <c r="E13" s="20">
        <v>26258</v>
      </c>
      <c r="F13" s="37">
        <v>29054</v>
      </c>
      <c r="G13" s="37">
        <v>25736</v>
      </c>
      <c r="H13" s="20">
        <v>30787</v>
      </c>
      <c r="I13" s="21">
        <v>35876</v>
      </c>
    </row>
    <row r="14" spans="2:11" ht="15.4" thickBot="1" x14ac:dyDescent="0.75">
      <c r="B14" s="39" t="s">
        <v>27</v>
      </c>
      <c r="C14" s="12" t="s">
        <v>5</v>
      </c>
      <c r="D14" s="31">
        <v>2356148</v>
      </c>
      <c r="E14" s="32">
        <v>2475708</v>
      </c>
      <c r="F14" s="46">
        <v>2700890</v>
      </c>
      <c r="G14" s="46">
        <v>2667512</v>
      </c>
      <c r="H14" s="32">
        <v>3239662</v>
      </c>
      <c r="I14" s="33">
        <v>3823998</v>
      </c>
    </row>
    <row r="15" spans="2:11" x14ac:dyDescent="0.7">
      <c r="D15" s="2" t="s">
        <v>20</v>
      </c>
    </row>
    <row r="16" spans="2:11" x14ac:dyDescent="0.7"/>
    <row r="17" spans="2:11" ht="15.4" thickBot="1" x14ac:dyDescent="0.75">
      <c r="B17" s="8" t="s">
        <v>32</v>
      </c>
      <c r="C17" s="8"/>
    </row>
    <row r="18" spans="2:11" x14ac:dyDescent="0.7">
      <c r="B18" s="27" t="s">
        <v>36</v>
      </c>
      <c r="C18" s="51"/>
      <c r="D18" s="47" t="s">
        <v>37</v>
      </c>
    </row>
    <row r="19" spans="2:11" x14ac:dyDescent="0.7">
      <c r="B19" s="11" t="s">
        <v>33</v>
      </c>
      <c r="C19" s="6" t="s">
        <v>22</v>
      </c>
      <c r="D19" s="24">
        <v>330</v>
      </c>
    </row>
    <row r="20" spans="2:11" ht="15.4" thickBot="1" x14ac:dyDescent="0.75">
      <c r="B20" s="8" t="s">
        <v>34</v>
      </c>
      <c r="C20" s="8" t="s">
        <v>22</v>
      </c>
      <c r="D20" s="48">
        <v>120</v>
      </c>
    </row>
    <row r="21" spans="2:11" x14ac:dyDescent="0.7"/>
    <row r="22" spans="2:11" x14ac:dyDescent="0.7"/>
    <row r="23" spans="2:11" x14ac:dyDescent="0.7">
      <c r="B23" s="5" t="s">
        <v>28</v>
      </c>
      <c r="C23" s="4"/>
      <c r="D23" s="4"/>
      <c r="E23" s="4"/>
      <c r="F23" s="4"/>
      <c r="G23" s="4"/>
      <c r="H23" s="4"/>
      <c r="I23" s="4"/>
      <c r="J23" s="4"/>
      <c r="K23" s="4"/>
    </row>
    <row r="24" spans="2:11" x14ac:dyDescent="0.7">
      <c r="D24" s="8"/>
      <c r="E24" s="38"/>
      <c r="F24" s="38"/>
      <c r="G24" s="38"/>
      <c r="H24" s="38"/>
      <c r="I24" s="38"/>
    </row>
    <row r="25" spans="2:11" x14ac:dyDescent="0.7">
      <c r="B25" s="8"/>
      <c r="C25" s="8"/>
      <c r="D25" s="15" t="str">
        <f t="shared" ref="D25:I25" si="0">D9</f>
        <v>FY16</v>
      </c>
      <c r="E25" s="15" t="str">
        <f t="shared" si="0"/>
        <v>FY17</v>
      </c>
      <c r="F25" s="15" t="str">
        <f t="shared" si="0"/>
        <v>FY18</v>
      </c>
      <c r="G25" s="15" t="str">
        <f t="shared" si="0"/>
        <v>FY19</v>
      </c>
      <c r="H25" s="15" t="str">
        <f t="shared" si="0"/>
        <v>FY20</v>
      </c>
      <c r="I25" s="15" t="str">
        <f t="shared" si="0"/>
        <v>FY21</v>
      </c>
    </row>
    <row r="26" spans="2:11" x14ac:dyDescent="0.7">
      <c r="B26" s="16" t="str">
        <f>B10</f>
        <v>経常利益</v>
      </c>
      <c r="C26" s="16" t="s">
        <v>11</v>
      </c>
      <c r="D26" s="34">
        <f t="shared" ref="D26:I26" si="1">D10/100</f>
        <v>2310.13</v>
      </c>
      <c r="E26" s="34">
        <f t="shared" si="1"/>
        <v>2550.19</v>
      </c>
      <c r="F26" s="34">
        <f t="shared" si="1"/>
        <v>2770.74</v>
      </c>
      <c r="G26" s="34">
        <f t="shared" si="1"/>
        <v>2690.25</v>
      </c>
      <c r="H26" s="34">
        <f t="shared" si="1"/>
        <v>2402.48</v>
      </c>
      <c r="I26" s="34">
        <f t="shared" si="1"/>
        <v>3274.96</v>
      </c>
    </row>
    <row r="27" spans="2:11" x14ac:dyDescent="0.7">
      <c r="B27" s="22" t="s">
        <v>14</v>
      </c>
      <c r="C27" s="17" t="s">
        <v>11</v>
      </c>
      <c r="D27" s="35">
        <f>(D11-D12-D13)/100</f>
        <v>11116.37</v>
      </c>
      <c r="E27" s="35">
        <f t="shared" ref="E27:I27" si="2">(E11-E12-E13)/100</f>
        <v>12965.53</v>
      </c>
      <c r="F27" s="35">
        <f t="shared" si="2"/>
        <v>14160.75</v>
      </c>
      <c r="G27" s="35">
        <f t="shared" si="2"/>
        <v>14349.69</v>
      </c>
      <c r="H27" s="35">
        <f t="shared" si="2"/>
        <v>16656.89</v>
      </c>
      <c r="I27" s="35">
        <f t="shared" si="2"/>
        <v>19696.87</v>
      </c>
    </row>
    <row r="28" spans="2:11" x14ac:dyDescent="0.7">
      <c r="B28" s="22" t="s">
        <v>12</v>
      </c>
      <c r="C28" s="17" t="s">
        <v>11</v>
      </c>
      <c r="D28" s="35">
        <f t="shared" ref="D28:I28" si="3">D14/100</f>
        <v>23561.48</v>
      </c>
      <c r="E28" s="35">
        <f t="shared" si="3"/>
        <v>24757.08</v>
      </c>
      <c r="F28" s="35">
        <f t="shared" si="3"/>
        <v>27008.9</v>
      </c>
      <c r="G28" s="35">
        <f t="shared" si="3"/>
        <v>26675.119999999999</v>
      </c>
      <c r="H28" s="35">
        <f t="shared" si="3"/>
        <v>32396.62</v>
      </c>
      <c r="I28" s="35">
        <f t="shared" si="3"/>
        <v>38239.980000000003</v>
      </c>
    </row>
    <row r="29" spans="2:11" ht="24" x14ac:dyDescent="0.7">
      <c r="B29" s="43" t="s">
        <v>29</v>
      </c>
      <c r="C29" s="25" t="s">
        <v>10</v>
      </c>
      <c r="D29" s="44">
        <f>D26/D28*100</f>
        <v>9.8046896884236485</v>
      </c>
      <c r="E29" s="44">
        <f t="shared" ref="E29:I29" si="4">E26/E28*100</f>
        <v>10.300851312028721</v>
      </c>
      <c r="F29" s="44">
        <f t="shared" si="4"/>
        <v>10.258618455398034</v>
      </c>
      <c r="G29" s="44">
        <f t="shared" si="4"/>
        <v>10.085240478768231</v>
      </c>
      <c r="H29" s="44">
        <f t="shared" si="4"/>
        <v>7.4158353556636474</v>
      </c>
      <c r="I29" s="44">
        <f t="shared" si="4"/>
        <v>8.5642304206226036</v>
      </c>
    </row>
    <row r="30" spans="2:11" x14ac:dyDescent="0.7">
      <c r="B30" s="40" t="s">
        <v>15</v>
      </c>
      <c r="C30" s="18" t="s">
        <v>10</v>
      </c>
      <c r="D30" s="36">
        <f>D27/D28*100</f>
        <v>47.180270509322845</v>
      </c>
      <c r="E30" s="36">
        <f t="shared" ref="E30:I30" si="5">E27/E28*100</f>
        <v>52.370998518403624</v>
      </c>
      <c r="F30" s="36">
        <f t="shared" si="5"/>
        <v>52.429939760597435</v>
      </c>
      <c r="G30" s="36">
        <f t="shared" si="5"/>
        <v>53.794284711746378</v>
      </c>
      <c r="H30" s="36">
        <f t="shared" si="5"/>
        <v>51.415518038610195</v>
      </c>
      <c r="I30" s="36">
        <f t="shared" si="5"/>
        <v>51.508578194863063</v>
      </c>
    </row>
    <row r="31" spans="2:11" x14ac:dyDescent="0.7">
      <c r="B31" s="41" t="s">
        <v>25</v>
      </c>
      <c r="C31" s="26" t="s">
        <v>9</v>
      </c>
      <c r="D31" s="42">
        <f>D29*D30</f>
        <v>462.58791175979604</v>
      </c>
      <c r="E31" s="42">
        <f t="shared" ref="E31:I31" si="6">E29*E30</f>
        <v>539.46586880055213</v>
      </c>
      <c r="F31" s="42">
        <f t="shared" si="6"/>
        <v>537.85874764347204</v>
      </c>
      <c r="G31" s="42">
        <f t="shared" si="6"/>
        <v>542.52829770128756</v>
      </c>
      <c r="H31" s="42">
        <f t="shared" si="6"/>
        <v>381.28901650048749</v>
      </c>
      <c r="I31" s="42">
        <f t="shared" si="6"/>
        <v>441.13133229946436</v>
      </c>
    </row>
    <row r="32" spans="2:11" x14ac:dyDescent="0.7"/>
    <row r="33" spans="2:11" x14ac:dyDescent="0.7">
      <c r="B33" s="5" t="s">
        <v>31</v>
      </c>
      <c r="C33" s="4"/>
      <c r="D33" s="4"/>
      <c r="E33" s="4"/>
      <c r="F33" s="4"/>
      <c r="G33" s="4"/>
      <c r="H33" s="4"/>
      <c r="I33" s="4"/>
      <c r="J33" s="4"/>
      <c r="K33" s="4"/>
    </row>
    <row r="34" spans="2:11" ht="15" customHeight="1" x14ac:dyDescent="0.7"/>
    <row r="35" spans="2:11" ht="15" customHeight="1" x14ac:dyDescent="0.7"/>
    <row r="36" spans="2:11" ht="15" customHeight="1" x14ac:dyDescent="0.7"/>
    <row r="37" spans="2:11" ht="15" customHeight="1" x14ac:dyDescent="0.7"/>
    <row r="38" spans="2:11" ht="15" customHeight="1" x14ac:dyDescent="0.7"/>
    <row r="39" spans="2:11" ht="15" customHeight="1" x14ac:dyDescent="0.7"/>
    <row r="40" spans="2:11" ht="15" customHeight="1" x14ac:dyDescent="0.7"/>
    <row r="41" spans="2:11" ht="15" customHeight="1" x14ac:dyDescent="0.7"/>
    <row r="42" spans="2:11" ht="15" customHeight="1" x14ac:dyDescent="0.7"/>
    <row r="43" spans="2:11" ht="15" customHeight="1" x14ac:dyDescent="0.7"/>
    <row r="44" spans="2:11" ht="15" customHeight="1" x14ac:dyDescent="0.7"/>
    <row r="45" spans="2:11" ht="15" customHeight="1" x14ac:dyDescent="0.7"/>
    <row r="46" spans="2:11" ht="15" customHeight="1" x14ac:dyDescent="0.7"/>
    <row r="47" spans="2:11" ht="15" customHeight="1" x14ac:dyDescent="0.7"/>
    <row r="48" spans="2:11" ht="15" customHeight="1" x14ac:dyDescent="0.7"/>
    <row r="49" s="2" customFormat="1" ht="15" customHeight="1" x14ac:dyDescent="0.7"/>
    <row r="50" s="2" customFormat="1" ht="15" customHeight="1" x14ac:dyDescent="0.7"/>
    <row r="51" s="2" customFormat="1" ht="15" customHeight="1" x14ac:dyDescent="0.7"/>
    <row r="52" s="2" customFormat="1" ht="15" customHeight="1" x14ac:dyDescent="0.7"/>
    <row r="53" s="2" customFormat="1" ht="15" customHeight="1" x14ac:dyDescent="0.7"/>
    <row r="54" s="2" customFormat="1" ht="15" customHeight="1" x14ac:dyDescent="0.7"/>
    <row r="55" s="2" customFormat="1" ht="15" customHeight="1" x14ac:dyDescent="0.7"/>
    <row r="56" s="2" customFormat="1" ht="15" customHeight="1" x14ac:dyDescent="0.7"/>
    <row r="57" s="2" customFormat="1" ht="15" customHeight="1" x14ac:dyDescent="0.7"/>
    <row r="58" s="2" customFormat="1" ht="15" customHeight="1" x14ac:dyDescent="0.7"/>
    <row r="59" s="2" customFormat="1" ht="15" customHeight="1" x14ac:dyDescent="0.7"/>
    <row r="60" s="2" customFormat="1" ht="15" customHeight="1" x14ac:dyDescent="0.7"/>
    <row r="61" s="2" customFormat="1" ht="15" customHeight="1" x14ac:dyDescent="0.7"/>
    <row r="62" s="2" customFormat="1" ht="15" customHeight="1" x14ac:dyDescent="0.7"/>
    <row r="63" s="2" customFormat="1" ht="15" customHeight="1" x14ac:dyDescent="0.7"/>
    <row r="64" s="2" customFormat="1" ht="15" customHeight="1" x14ac:dyDescent="0.7"/>
    <row r="65" spans="2:8" ht="15" customHeight="1" x14ac:dyDescent="0.7"/>
    <row r="66" spans="2:8" ht="15" customHeight="1" x14ac:dyDescent="0.7"/>
    <row r="67" spans="2:8" ht="15" customHeight="1" x14ac:dyDescent="0.7"/>
    <row r="68" spans="2:8" ht="15" customHeight="1" x14ac:dyDescent="0.7"/>
    <row r="69" spans="2:8" ht="15" customHeight="1" x14ac:dyDescent="0.7"/>
    <row r="70" spans="2:8" ht="15" customHeight="1" x14ac:dyDescent="0.7"/>
    <row r="71" spans="2:8" ht="15" customHeight="1" x14ac:dyDescent="0.7"/>
    <row r="72" spans="2:8" ht="15" customHeight="1" x14ac:dyDescent="0.7"/>
    <row r="73" spans="2:8" ht="15" customHeight="1" x14ac:dyDescent="0.7">
      <c r="B73" s="2" t="s">
        <v>2</v>
      </c>
      <c r="C73" s="8"/>
      <c r="D73" s="8"/>
      <c r="E73" s="8"/>
      <c r="F73" s="8"/>
      <c r="G73" s="8"/>
      <c r="H73" s="8"/>
    </row>
    <row r="74" spans="2:8" ht="15" customHeight="1" x14ac:dyDescent="0.7">
      <c r="C74" s="2" t="str">
        <f>D18</f>
        <v>ダイキン工業</v>
      </c>
      <c r="E74" s="2" t="str">
        <f>_xlfn.CONCAT("上限値:",D19)</f>
        <v>上限値:330</v>
      </c>
      <c r="G74" s="2" t="str">
        <f>_xlfn.CONCAT("下限値:",D20)</f>
        <v>下限値:120</v>
      </c>
    </row>
    <row r="75" spans="2:8" ht="15" customHeight="1" x14ac:dyDescent="0.7">
      <c r="B75" s="8"/>
      <c r="C75" s="8" t="s">
        <v>35</v>
      </c>
      <c r="D75" s="8" t="s">
        <v>15</v>
      </c>
      <c r="E75" s="8" t="s">
        <v>35</v>
      </c>
      <c r="F75" s="8" t="s">
        <v>15</v>
      </c>
      <c r="G75" s="8" t="s">
        <v>35</v>
      </c>
      <c r="H75" s="8" t="s">
        <v>15</v>
      </c>
    </row>
    <row r="76" spans="2:8" ht="15" customHeight="1" x14ac:dyDescent="0.7">
      <c r="B76" s="2" t="str">
        <f>D25</f>
        <v>FY16</v>
      </c>
      <c r="C76" s="50">
        <f>D29</f>
        <v>9.8046896884236485</v>
      </c>
      <c r="D76" s="49">
        <f>D30</f>
        <v>47.180270509322845</v>
      </c>
      <c r="E76" s="49">
        <f>D$19/F76</f>
        <v>6.9944490872470055</v>
      </c>
      <c r="F76" s="49">
        <f>D76</f>
        <v>47.180270509322845</v>
      </c>
      <c r="G76" s="49">
        <f>D$20/H76</f>
        <v>2.5434360317261837</v>
      </c>
      <c r="H76" s="49">
        <f>D76</f>
        <v>47.180270509322845</v>
      </c>
    </row>
    <row r="77" spans="2:8" ht="15" customHeight="1" x14ac:dyDescent="0.7">
      <c r="B77" s="28" t="str">
        <f>E25</f>
        <v>FY17</v>
      </c>
      <c r="C77" s="14">
        <f>E29</f>
        <v>10.300851312028721</v>
      </c>
      <c r="D77" s="53">
        <f>E30</f>
        <v>52.370998518403624</v>
      </c>
      <c r="E77" s="53">
        <f>D$19/F77</f>
        <v>6.3011974057365956</v>
      </c>
      <c r="F77" s="53">
        <f t="shared" ref="F77:F81" si="7">D77</f>
        <v>52.370998518403624</v>
      </c>
      <c r="G77" s="53">
        <f>D$20/H77</f>
        <v>2.2913445111769439</v>
      </c>
      <c r="H77" s="53">
        <f t="shared" ref="H77:H81" si="8">D77</f>
        <v>52.370998518403624</v>
      </c>
    </row>
    <row r="78" spans="2:8" ht="15" customHeight="1" x14ac:dyDescent="0.7">
      <c r="B78" s="6" t="str">
        <f>F25</f>
        <v>FY18</v>
      </c>
      <c r="C78" s="14">
        <f>F29</f>
        <v>10.258618455398034</v>
      </c>
      <c r="D78" s="53">
        <f>F30</f>
        <v>52.429939760597435</v>
      </c>
      <c r="E78" s="53">
        <f>D$19/F78</f>
        <v>6.2941136592341502</v>
      </c>
      <c r="F78" s="53">
        <f t="shared" si="7"/>
        <v>52.429939760597435</v>
      </c>
      <c r="G78" s="53">
        <f>D$20/H78</f>
        <v>2.2887686033578727</v>
      </c>
      <c r="H78" s="53">
        <f t="shared" si="8"/>
        <v>52.429939760597435</v>
      </c>
    </row>
    <row r="79" spans="2:8" ht="15" customHeight="1" x14ac:dyDescent="0.7">
      <c r="B79" s="28" t="str">
        <f>G25</f>
        <v>FY19</v>
      </c>
      <c r="C79" s="14">
        <f>G29</f>
        <v>10.085240478768231</v>
      </c>
      <c r="D79" s="53">
        <f>G30</f>
        <v>53.794284711746378</v>
      </c>
      <c r="E79" s="53">
        <f>D$19/F79</f>
        <v>6.134480675192286</v>
      </c>
      <c r="F79" s="53">
        <f t="shared" si="7"/>
        <v>53.794284711746378</v>
      </c>
      <c r="G79" s="53">
        <f>D$20/H79</f>
        <v>2.2307202455244677</v>
      </c>
      <c r="H79" s="53">
        <f t="shared" si="8"/>
        <v>53.794284711746378</v>
      </c>
    </row>
    <row r="80" spans="2:8" ht="15" customHeight="1" x14ac:dyDescent="0.7">
      <c r="B80" s="6" t="str">
        <f>H25</f>
        <v>FY20</v>
      </c>
      <c r="C80" s="14">
        <f>H29</f>
        <v>7.4158353556636474</v>
      </c>
      <c r="D80" s="53">
        <f>H30</f>
        <v>51.415518038610195</v>
      </c>
      <c r="E80" s="53">
        <f>D$19/F80</f>
        <v>6.4182957322765546</v>
      </c>
      <c r="F80" s="53">
        <f t="shared" si="7"/>
        <v>51.415518038610195</v>
      </c>
      <c r="G80" s="53">
        <f>D$20/H80</f>
        <v>2.3339257208278377</v>
      </c>
      <c r="H80" s="53">
        <f t="shared" si="8"/>
        <v>51.415518038610195</v>
      </c>
    </row>
    <row r="81" spans="2:8" ht="15" customHeight="1" x14ac:dyDescent="0.7">
      <c r="B81" s="8" t="str">
        <f>I25</f>
        <v>FY21</v>
      </c>
      <c r="C81" s="23">
        <f>I29</f>
        <v>8.5642304206226036</v>
      </c>
      <c r="D81" s="52">
        <f>I30</f>
        <v>51.508578194863063</v>
      </c>
      <c r="E81" s="52">
        <f>D$19/F81</f>
        <v>6.4066998462192233</v>
      </c>
      <c r="F81" s="52">
        <f t="shared" si="7"/>
        <v>51.508578194863063</v>
      </c>
      <c r="G81" s="52">
        <f>D$20/H81</f>
        <v>2.3297090349888081</v>
      </c>
      <c r="H81" s="52">
        <f t="shared" si="8"/>
        <v>51.508578194863063</v>
      </c>
    </row>
    <row r="82" spans="2:8" ht="15" customHeight="1" x14ac:dyDescent="0.7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353408DD-A785-4B50-BC0D-1599DCA82B4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企業体力!D13:I13</xm:f>
              <xm:sqref>J13</xm:sqref>
            </x14:sparkline>
            <x14:sparkline>
              <xm:f>企業体力!D12:I12</xm:f>
              <xm:sqref>J12</xm:sqref>
            </x14:sparkline>
          </x14:sparklines>
        </x14:sparklineGroup>
        <x14:sparklineGroup displayEmptyCellsAs="gap" high="1" low="1" xr2:uid="{6FA007C5-D336-46B4-8689-D67EC4295495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企業体力!D28:I28</xm:f>
              <xm:sqref>J28</xm:sqref>
            </x14:sparkline>
          </x14:sparklines>
        </x14:sparklineGroup>
        <x14:sparklineGroup displayEmptyCellsAs="gap" high="1" low="1" xr2:uid="{60C4888B-C4DB-4CFD-95BD-8D23EEFA8159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企業体力!D30:I30</xm:f>
              <xm:sqref>J30</xm:sqref>
            </x14:sparkline>
          </x14:sparklines>
        </x14:sparklineGroup>
        <x14:sparklineGroup displayEmptyCellsAs="gap" high="1" low="1" xr2:uid="{69320B56-3DDA-415C-8761-A09119A488B1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企業体力!D26:I26</xm:f>
              <xm:sqref>J26</xm:sqref>
            </x14:sparkline>
          </x14:sparklines>
        </x14:sparklineGroup>
        <x14:sparklineGroup displayEmptyCellsAs="gap" high="1" low="1" xr2:uid="{C1BDAD9B-107E-4EEA-97A5-E45E894C1577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企業体力!D31:I31</xm:f>
              <xm:sqref>J31</xm:sqref>
            </x14:sparkline>
          </x14:sparklines>
        </x14:sparklineGroup>
        <x14:sparklineGroup displayEmptyCellsAs="gap" high="1" low="1" xr2:uid="{9FF9F5EC-7417-488A-AFDF-D53335869D4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企業体力!D10:I10</xm:f>
              <xm:sqref>J10</xm:sqref>
            </x14:sparkline>
          </x14:sparklines>
        </x14:sparklineGroup>
        <x14:sparklineGroup displayEmptyCellsAs="gap" high="1" low="1" xr2:uid="{520D861F-05CB-4397-A819-91F4D58C9D0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企業体力!D11:I11</xm:f>
              <xm:sqref>J11</xm:sqref>
            </x14:sparkline>
          </x14:sparklines>
        </x14:sparklineGroup>
        <x14:sparklineGroup displayEmptyCellsAs="gap" high="1" low="1" xr2:uid="{89CA1DB1-56F8-40FE-B0CA-3A6A585E3F6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企業体力!D14:I14</xm:f>
              <xm:sqref>J14</xm:sqref>
            </x14:sparkline>
          </x14:sparklines>
        </x14:sparklineGroup>
        <x14:sparklineGroup displayEmptyCellsAs="gap" high="1" low="1" xr2:uid="{590BB750-D0DC-4D5B-AC3B-88AD2D40CC9F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企業体力!D27:I27</xm:f>
              <xm:sqref>J27</xm:sqref>
            </x14:sparkline>
          </x14:sparklines>
        </x14:sparklineGroup>
        <x14:sparklineGroup displayEmptyCellsAs="gap" high="1" low="1" xr2:uid="{F2FAA25F-39C6-486D-B318-7AF192368515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企業体力!D29:I29</xm:f>
              <xm:sqref>J29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企業体力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2022-11-24T03:23:11Z</dcterms:modified>
</cp:coreProperties>
</file>