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6" documentId="8_{2B281BDB-D271-45C6-860D-39011F77D6A7}" xr6:coauthVersionLast="47" xr6:coauthVersionMax="47" xr10:uidLastSave="{CA044DB3-3B68-4466-8631-CB9B49FD28A7}"/>
  <bookViews>
    <workbookView xWindow="-98" yWindow="-98" windowWidth="20715" windowHeight="13155" tabRatio="749" xr2:uid="{68E2C076-72C9-4123-A12C-10F250F0AE54}"/>
  </bookViews>
  <sheets>
    <sheet name="債務償還年数" sheetId="5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50" l="1"/>
  <c r="D51" i="50"/>
  <c r="D50" i="50"/>
  <c r="F49" i="50"/>
  <c r="E49" i="50"/>
  <c r="I48" i="50"/>
  <c r="E48" i="50"/>
  <c r="F48" i="50"/>
  <c r="G48" i="50"/>
  <c r="H48" i="50"/>
  <c r="D48" i="50"/>
  <c r="D47" i="50"/>
  <c r="E45" i="50"/>
  <c r="F45" i="50"/>
  <c r="G45" i="50"/>
  <c r="H45" i="50"/>
  <c r="I45" i="50"/>
  <c r="D45" i="50"/>
  <c r="D46" i="50"/>
  <c r="E44" i="50"/>
  <c r="E43" i="50"/>
  <c r="E46" i="50"/>
  <c r="F46" i="50"/>
  <c r="F41" i="50" s="1"/>
  <c r="G46" i="50"/>
  <c r="G41" i="50" s="1"/>
  <c r="H46" i="50"/>
  <c r="I46" i="50"/>
  <c r="I41" i="50" s="1"/>
  <c r="E47" i="50"/>
  <c r="F47" i="50"/>
  <c r="G47" i="50"/>
  <c r="H47" i="50"/>
  <c r="D44" i="50"/>
  <c r="F44" i="50"/>
  <c r="G44" i="50"/>
  <c r="H44" i="50"/>
  <c r="I44" i="50"/>
  <c r="F43" i="50"/>
  <c r="G43" i="50"/>
  <c r="H43" i="50"/>
  <c r="I43" i="50"/>
  <c r="D43" i="50"/>
  <c r="E38" i="50"/>
  <c r="F38" i="50"/>
  <c r="G38" i="50"/>
  <c r="H38" i="50"/>
  <c r="I38" i="50"/>
  <c r="D38" i="50"/>
  <c r="I39" i="50"/>
  <c r="D40" i="50"/>
  <c r="E40" i="50"/>
  <c r="F40" i="50"/>
  <c r="G40" i="50"/>
  <c r="H40" i="50"/>
  <c r="I40" i="50"/>
  <c r="E39" i="50"/>
  <c r="F39" i="50"/>
  <c r="G39" i="50"/>
  <c r="H39" i="50"/>
  <c r="D39" i="50"/>
  <c r="E37" i="50"/>
  <c r="F37" i="50"/>
  <c r="G37" i="50"/>
  <c r="H37" i="50"/>
  <c r="I37" i="50"/>
  <c r="D37" i="50"/>
  <c r="B37" i="50"/>
  <c r="I36" i="50"/>
  <c r="H36" i="50"/>
  <c r="G36" i="50"/>
  <c r="F36" i="50"/>
  <c r="E36" i="50"/>
  <c r="D36" i="50"/>
  <c r="E41" i="50" l="1"/>
  <c r="E42" i="50" s="1"/>
  <c r="H41" i="50"/>
  <c r="E50" i="50"/>
  <c r="F42" i="50"/>
  <c r="G50" i="50"/>
  <c r="I51" i="50"/>
  <c r="F50" i="50"/>
  <c r="E51" i="50"/>
  <c r="I50" i="50"/>
  <c r="H51" i="50"/>
  <c r="G51" i="50"/>
  <c r="H42" i="50"/>
  <c r="H49" i="50" s="1"/>
  <c r="H50" i="50"/>
  <c r="F51" i="50"/>
  <c r="G42" i="50"/>
  <c r="G49" i="50" s="1"/>
  <c r="I42" i="50"/>
  <c r="I49" i="50" s="1"/>
</calcChain>
</file>

<file path=xl/sharedStrings.xml><?xml version="1.0" encoding="utf-8"?>
<sst xmlns="http://schemas.openxmlformats.org/spreadsheetml/2006/main" count="91" uniqueCount="53">
  <si>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</si>
  <si>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</si>
  <si>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</si>
  <si>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</si>
  <si>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</si>
  <si>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</si>
  <si>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FY16</t>
    <phoneticPr fontId="2"/>
  </si>
  <si>
    <t>FY17</t>
    <phoneticPr fontId="2"/>
  </si>
  <si>
    <t>営業CF</t>
    <rPh sb="0" eb="2">
      <t>エイギョウ</t>
    </rPh>
    <phoneticPr fontId="2"/>
  </si>
  <si>
    <t>億円</t>
    <rPh sb="0" eb="2">
      <t>オクエン</t>
    </rPh>
    <phoneticPr fontId="2"/>
  </si>
  <si>
    <t>仕掛品</t>
    <rPh sb="0" eb="3">
      <t>シカカリヒン</t>
    </rPh>
    <phoneticPr fontId="2"/>
  </si>
  <si>
    <t>現預金</t>
    <rPh sb="0" eb="3">
      <t>ゲンヨキン</t>
    </rPh>
    <phoneticPr fontId="2"/>
  </si>
  <si>
    <t>有利子負債</t>
    <rPh sb="0" eb="5">
      <t>ユウリシフサイ</t>
    </rPh>
    <phoneticPr fontId="2"/>
  </si>
  <si>
    <t>売上債権</t>
    <rPh sb="0" eb="4">
      <t>ウリアゲサイケン</t>
    </rPh>
    <phoneticPr fontId="2"/>
  </si>
  <si>
    <t>減価償却費</t>
    <rPh sb="0" eb="5">
      <t>ゲンカショウキャクヒ</t>
    </rPh>
    <phoneticPr fontId="2"/>
  </si>
  <si>
    <t>法人税等</t>
    <rPh sb="0" eb="4">
      <t>ホウジンゼイナド</t>
    </rPh>
    <phoneticPr fontId="2"/>
  </si>
  <si>
    <t>FY21</t>
    <phoneticPr fontId="2"/>
  </si>
  <si>
    <t>FY20</t>
    <phoneticPr fontId="2"/>
  </si>
  <si>
    <t>FY19</t>
    <phoneticPr fontId="2"/>
  </si>
  <si>
    <t>FY18</t>
    <phoneticPr fontId="2"/>
  </si>
  <si>
    <t>※FY16=2016年度＝2017年3月期</t>
    <rPh sb="17" eb="18">
      <t>ネン</t>
    </rPh>
    <rPh sb="19" eb="21">
      <t>ガツキ</t>
    </rPh>
    <phoneticPr fontId="2"/>
  </si>
  <si>
    <t>●財務諸表</t>
    <rPh sb="1" eb="5">
      <t>ザイムショヒョウ</t>
    </rPh>
    <phoneticPr fontId="2"/>
  </si>
  <si>
    <t>債務償還年数</t>
    <phoneticPr fontId="2"/>
  </si>
  <si>
    <t>サンプル_ダイキン工業</t>
    <phoneticPr fontId="3"/>
  </si>
  <si>
    <t>経常利益</t>
    <rPh sb="0" eb="2">
      <t>ケイジョウ</t>
    </rPh>
    <rPh sb="2" eb="4">
      <t>リエキ</t>
    </rPh>
    <phoneticPr fontId="2"/>
  </si>
  <si>
    <t>法人税等</t>
    <rPh sb="0" eb="3">
      <t>ホウジンゼイ</t>
    </rPh>
    <rPh sb="3" eb="4">
      <t>ナド</t>
    </rPh>
    <phoneticPr fontId="2"/>
  </si>
  <si>
    <t>設備投資</t>
    <rPh sb="0" eb="4">
      <t>セツビトウシ</t>
    </rPh>
    <phoneticPr fontId="2"/>
  </si>
  <si>
    <t>買入債務</t>
    <rPh sb="0" eb="4">
      <t>カイイレサイム</t>
    </rPh>
    <phoneticPr fontId="2"/>
  </si>
  <si>
    <t>投資CF</t>
    <rPh sb="0" eb="2">
      <t>トウシ</t>
    </rPh>
    <phoneticPr fontId="2"/>
  </si>
  <si>
    <t>製商品</t>
    <rPh sb="0" eb="3">
      <t>セイショウヒン</t>
    </rPh>
    <phoneticPr fontId="2"/>
  </si>
  <si>
    <t>原材料/貯蔵品</t>
    <rPh sb="0" eb="3">
      <t>ゲンザイリョウ</t>
    </rPh>
    <rPh sb="4" eb="7">
      <t>チョゾウヒン</t>
    </rPh>
    <phoneticPr fontId="2"/>
  </si>
  <si>
    <t>短期借入金</t>
    <rPh sb="0" eb="5">
      <t>タンキカリイレキン</t>
    </rPh>
    <phoneticPr fontId="2"/>
  </si>
  <si>
    <t>1年内社債</t>
    <rPh sb="1" eb="3">
      <t>ネンナイ</t>
    </rPh>
    <rPh sb="3" eb="5">
      <t>シャサイ</t>
    </rPh>
    <phoneticPr fontId="2"/>
  </si>
  <si>
    <t>1年内長期借入金</t>
    <rPh sb="1" eb="3">
      <t>ネンナイ</t>
    </rPh>
    <rPh sb="3" eb="5">
      <t>チョウキ</t>
    </rPh>
    <rPh sb="5" eb="7">
      <t>カリイレ</t>
    </rPh>
    <rPh sb="7" eb="8">
      <t>キン</t>
    </rPh>
    <phoneticPr fontId="2"/>
  </si>
  <si>
    <t>短期リース債務</t>
    <rPh sb="0" eb="2">
      <t>タンキ</t>
    </rPh>
    <rPh sb="5" eb="7">
      <t>サイム</t>
    </rPh>
    <phoneticPr fontId="2"/>
  </si>
  <si>
    <t>長期借入金</t>
    <rPh sb="0" eb="5">
      <t>チョウキカリイレキン</t>
    </rPh>
    <phoneticPr fontId="2"/>
  </si>
  <si>
    <t>社債</t>
    <rPh sb="0" eb="2">
      <t>シャサイ</t>
    </rPh>
    <phoneticPr fontId="2"/>
  </si>
  <si>
    <t>固定リース債務</t>
    <rPh sb="0" eb="2">
      <t>コテイ</t>
    </rPh>
    <rPh sb="5" eb="7">
      <t>サイム</t>
    </rPh>
    <phoneticPr fontId="2"/>
  </si>
  <si>
    <t>のれん償却費</t>
    <rPh sb="3" eb="6">
      <t>ショウキャクヒ</t>
    </rPh>
    <phoneticPr fontId="2"/>
  </si>
  <si>
    <t>設備売却収入</t>
    <rPh sb="0" eb="2">
      <t>セツビ</t>
    </rPh>
    <rPh sb="2" eb="4">
      <t>バイキャク</t>
    </rPh>
    <rPh sb="4" eb="6">
      <t>シュウニュウ</t>
    </rPh>
    <phoneticPr fontId="2"/>
  </si>
  <si>
    <t>CP</t>
    <phoneticPr fontId="2"/>
  </si>
  <si>
    <t>債務償還年数の計算</t>
    <rPh sb="0" eb="6">
      <t>サイムショウカンネンスウ</t>
    </rPh>
    <rPh sb="7" eb="9">
      <t>ケイサン</t>
    </rPh>
    <phoneticPr fontId="2"/>
  </si>
  <si>
    <t>償却費</t>
    <rPh sb="0" eb="3">
      <t>ショウキャクヒ</t>
    </rPh>
    <phoneticPr fontId="2"/>
  </si>
  <si>
    <t>運転資金増減</t>
    <rPh sb="0" eb="4">
      <t>ウンテンシキン</t>
    </rPh>
    <rPh sb="4" eb="6">
      <t>ゾウゲン</t>
    </rPh>
    <phoneticPr fontId="2"/>
  </si>
  <si>
    <t>FCF</t>
    <phoneticPr fontId="2"/>
  </si>
  <si>
    <t>管理FCF</t>
    <rPh sb="0" eb="2">
      <t>カンリ</t>
    </rPh>
    <phoneticPr fontId="2"/>
  </si>
  <si>
    <t>債務償還年数（管理FCF）</t>
    <rPh sb="0" eb="6">
      <t>サイムショウカンネンスウ</t>
    </rPh>
    <rPh sb="7" eb="9">
      <t>カンリ</t>
    </rPh>
    <phoneticPr fontId="2"/>
  </si>
  <si>
    <t>※管理FCF＝経常利益＋法人税等＋償却費-設備投資±運転資金増減</t>
    <rPh sb="1" eb="3">
      <t>カンリ</t>
    </rPh>
    <rPh sb="7" eb="11">
      <t>ケイジョウリエキ</t>
    </rPh>
    <rPh sb="12" eb="16">
      <t>ホウジンゼイナド</t>
    </rPh>
    <rPh sb="17" eb="20">
      <t>ショウキャクヒ</t>
    </rPh>
    <rPh sb="21" eb="25">
      <t>セツビトウシ</t>
    </rPh>
    <rPh sb="26" eb="32">
      <t>ウンテンシキンゾウゲン</t>
    </rPh>
    <phoneticPr fontId="2"/>
  </si>
  <si>
    <t>債務償還年数（営業CF）</t>
    <rPh sb="0" eb="6">
      <t>サイムショウカンネンスウ</t>
    </rPh>
    <rPh sb="7" eb="9">
      <t>エイギョウ</t>
    </rPh>
    <phoneticPr fontId="2"/>
  </si>
  <si>
    <t>債務償還年数（FCF）</t>
    <rPh sb="0" eb="6">
      <t>サイムショウカンネンスウ</t>
    </rPh>
    <phoneticPr fontId="2"/>
  </si>
  <si>
    <t>債務償還年数の推移</t>
    <rPh sb="0" eb="6">
      <t>サイムショウカンネンスウ</t>
    </rPh>
    <rPh sb="7" eb="9">
      <t>スイイ</t>
    </rPh>
    <phoneticPr fontId="2"/>
  </si>
  <si>
    <t>運転資金</t>
    <rPh sb="0" eb="4">
      <t>ウンテンシキン</t>
    </rPh>
    <phoneticPr fontId="2"/>
  </si>
  <si>
    <t>実質有利子負債</t>
    <rPh sb="0" eb="2">
      <t>ジッシツ</t>
    </rPh>
    <rPh sb="2" eb="7">
      <t>ユウリシフサイ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</si>
</sst>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38" fontId="4" fillId="0" borderId="0" xfId="1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4" fillId="0" borderId="13" xfId="0" applyFont="1" applyBorder="1">
      <alignment vertical="center"/>
    </xf>
    <xf numFmtId="0" fontId="6" fillId="3" borderId="16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4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3" xfId="0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5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0" fontId="8" fillId="5" borderId="1" xfId="0" applyFont="1" applyFill="1" applyBorder="1">
      <alignment vertical="center"/>
    </xf>
    <xf numFmtId="38" fontId="10" fillId="3" borderId="6" xfId="1" applyFont="1" applyFill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0" fontId="8" fillId="5" borderId="12" xfId="0" applyFont="1" applyFill="1" applyBorder="1">
      <alignment vertical="center"/>
    </xf>
    <xf numFmtId="0" fontId="4" fillId="5" borderId="12" xfId="0" applyFont="1" applyFill="1" applyBorder="1">
      <alignment vertical="center"/>
    </xf>
    <xf numFmtId="38" fontId="4" fillId="0" borderId="0" xfId="0" applyNumberFormat="1" applyFont="1">
      <alignment vertical="center"/>
    </xf>
    <xf numFmtId="0" fontId="5" fillId="0" borderId="0" xfId="0" applyFont="1" applyAlignment="1"/>
    <xf numFmtId="0" fontId="4" fillId="0" borderId="0" xfId="0" applyFont="1" applyAlignment="1"/>
    <xf numFmtId="38" fontId="8" fillId="0" borderId="14" xfId="1" applyFont="1" applyBorder="1">
      <alignment vertical="center"/>
    </xf>
    <xf numFmtId="38" fontId="8" fillId="0" borderId="1" xfId="1" applyFont="1" applyBorder="1">
      <alignment vertical="center"/>
    </xf>
    <xf numFmtId="38" fontId="10" fillId="3" borderId="15" xfId="1" applyFont="1" applyFill="1" applyBorder="1" applyAlignment="1">
      <alignment vertical="center" wrapText="1"/>
    </xf>
    <xf numFmtId="38" fontId="10" fillId="3" borderId="7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8" fontId="8" fillId="0" borderId="12" xfId="1" applyFont="1" applyBorder="1">
      <alignment vertical="center"/>
    </xf>
    <xf numFmtId="0" fontId="9" fillId="5" borderId="1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vertical="center" wrapText="1"/>
    </xf>
    <xf numFmtId="0" fontId="4" fillId="5" borderId="17" xfId="0" applyFont="1" applyFill="1" applyBorder="1">
      <alignment vertical="center"/>
    </xf>
    <xf numFmtId="0" fontId="9" fillId="5" borderId="3" xfId="0" applyFont="1" applyFill="1" applyBorder="1" applyAlignment="1">
      <alignment vertical="center" wrapText="1"/>
    </xf>
    <xf numFmtId="40" fontId="8" fillId="0" borderId="17" xfId="1" applyNumberFormat="1" applyFont="1" applyBorder="1">
      <alignment vertical="center"/>
    </xf>
    <xf numFmtId="40" fontId="8" fillId="0" borderId="1" xfId="1" applyNumberFormat="1" applyFont="1" applyBorder="1">
      <alignment vertical="center"/>
    </xf>
    <xf numFmtId="40" fontId="8" fillId="0" borderId="3" xfId="1" applyNumberFormat="1" applyFont="1" applyBorder="1">
      <alignment vertical="center"/>
    </xf>
    <xf numFmtId="38" fontId="8" fillId="0" borderId="3" xfId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債務償還年数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694736842105255E-2"/>
          <c:y val="0.11680472222222223"/>
          <c:w val="0.82847587719298244"/>
          <c:h val="0.64451136363636363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債務償還年数!$B$45</c:f>
              <c:strCache>
                <c:ptCount val="1"/>
                <c:pt idx="0">
                  <c:v>現預金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債務償還年数!$D$36:$I$36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債務償還年数!$D$45:$I$45</c:f>
              <c:numCache>
                <c:formatCode>#,##0_);[Red]\(#,##0\)</c:formatCode>
                <c:ptCount val="6"/>
                <c:pt idx="0">
                  <c:v>3440.93</c:v>
                </c:pt>
                <c:pt idx="1">
                  <c:v>3570.27</c:v>
                </c:pt>
                <c:pt idx="2">
                  <c:v>3677.81</c:v>
                </c:pt>
                <c:pt idx="3">
                  <c:v>3707.93</c:v>
                </c:pt>
                <c:pt idx="4">
                  <c:v>7360.98</c:v>
                </c:pt>
                <c:pt idx="5">
                  <c:v>8176.19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3D-424D-8346-57FB426811E8}"/>
            </c:ext>
          </c:extLst>
        </c:ser>
        <c:ser>
          <c:idx val="9"/>
          <c:order val="1"/>
          <c:tx>
            <c:strRef>
              <c:f>債務償還年数!$B$46</c:f>
              <c:strCache>
                <c:ptCount val="1"/>
                <c:pt idx="0">
                  <c:v>運転資金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債務償還年数!$D$36:$I$36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債務償還年数!$D$46:$I$46</c:f>
              <c:numCache>
                <c:formatCode>#,##0_);[Red]\(#,##0\)</c:formatCode>
                <c:ptCount val="6"/>
                <c:pt idx="0">
                  <c:v>5542.15</c:v>
                </c:pt>
                <c:pt idx="1">
                  <c:v>6043.99</c:v>
                </c:pt>
                <c:pt idx="2">
                  <c:v>6796.52</c:v>
                </c:pt>
                <c:pt idx="3">
                  <c:v>6846.94</c:v>
                </c:pt>
                <c:pt idx="4">
                  <c:v>7079.8</c:v>
                </c:pt>
                <c:pt idx="5">
                  <c:v>9639.16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3D-424D-8346-57FB426811E8}"/>
            </c:ext>
          </c:extLst>
        </c:ser>
        <c:ser>
          <c:idx val="10"/>
          <c:order val="2"/>
          <c:tx>
            <c:strRef>
              <c:f>債務償還年数!$B$47</c:f>
              <c:strCache>
                <c:ptCount val="1"/>
                <c:pt idx="0">
                  <c:v>有利子負債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債務償還年数!$D$36:$I$36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債務償還年数!$D$47:$I$47</c:f>
              <c:numCache>
                <c:formatCode>#,##0_);[Red]\(#,##0\)</c:formatCode>
                <c:ptCount val="6"/>
                <c:pt idx="0">
                  <c:v>6094.27</c:v>
                </c:pt>
                <c:pt idx="1">
                  <c:v>5543.69</c:v>
                </c:pt>
                <c:pt idx="2">
                  <c:v>5856.39</c:v>
                </c:pt>
                <c:pt idx="3">
                  <c:v>5538.03</c:v>
                </c:pt>
                <c:pt idx="4">
                  <c:v>7512.1</c:v>
                </c:pt>
                <c:pt idx="5">
                  <c:v>8248.14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3D-424D-8346-57FB426811E8}"/>
            </c:ext>
          </c:extLst>
        </c:ser>
        <c:ser>
          <c:idx val="11"/>
          <c:order val="3"/>
          <c:tx>
            <c:strRef>
              <c:f>債務償還年数!$B$48</c:f>
              <c:strCache>
                <c:ptCount val="1"/>
                <c:pt idx="0">
                  <c:v>実質有利子負債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債務償還年数!$D$36:$I$36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債務償還年数!$D$48:$I$48</c:f>
              <c:numCache>
                <c:formatCode>#,##0_);[Red]\(#,##0\)</c:formatCode>
                <c:ptCount val="6"/>
                <c:pt idx="0">
                  <c:v>-2888.8099999999995</c:v>
                </c:pt>
                <c:pt idx="1">
                  <c:v>-4070.5700000000006</c:v>
                </c:pt>
                <c:pt idx="2">
                  <c:v>-4617.9399999999996</c:v>
                </c:pt>
                <c:pt idx="3">
                  <c:v>-5016.8399999999992</c:v>
                </c:pt>
                <c:pt idx="4">
                  <c:v>-6928.6799999999985</c:v>
                </c:pt>
                <c:pt idx="5">
                  <c:v>-9567.2099999999991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3D-424D-8346-57FB42681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29184"/>
        <c:axId val="41630848"/>
      </c:barChart>
      <c:lineChart>
        <c:grouping val="standard"/>
        <c:varyColors val="0"/>
        <c:ser>
          <c:idx val="12"/>
          <c:order val="4"/>
          <c:tx>
            <c:strRef>
              <c:f>債務償還年数!$B$49</c:f>
              <c:strCache>
                <c:ptCount val="1"/>
                <c:pt idx="0">
                  <c:v>債務償還年数（管理FCF）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債務償還年数!$D$36:$I$36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債務償還年数!$D$49:$I$49</c:f>
              <c:numCache>
                <c:formatCode>#,##0.00_);[Red]\(#,##0.00\)</c:formatCode>
                <c:ptCount val="6"/>
                <c:pt idx="1">
                  <c:v>-2.5524975858133621</c:v>
                </c:pt>
                <c:pt idx="2">
                  <c:v>-3.3505822601124633</c:v>
                </c:pt>
                <c:pt idx="3">
                  <c:v>-2.2870975683142309</c:v>
                </c:pt>
                <c:pt idx="4">
                  <c:v>-3.9703627299295174</c:v>
                </c:pt>
                <c:pt idx="5">
                  <c:v>-118.47938080495221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8-4953-B44F-49492D7DAB53}"/>
            </c:ext>
          </c:extLst>
        </c:ser>
        <c:ser>
          <c:idx val="13"/>
          <c:order val="5"/>
          <c:tx>
            <c:strRef>
              <c:f>債務償還年数!$B$50</c:f>
              <c:strCache>
                <c:ptCount val="1"/>
                <c:pt idx="0">
                  <c:v>債務償還年数（営業CF）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債務償還年数!$D$36:$I$36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債務償還年数!$D$50:$I$50</c:f>
              <c:numCache>
                <c:formatCode>#,##0.00_);[Red]\(#,##0.00\)</c:formatCode>
                <c:ptCount val="6"/>
                <c:pt idx="0">
                  <c:v>-1.0792713225212298</c:v>
                </c:pt>
                <c:pt idx="1">
                  <c:v>-1.8193304728702961</c:v>
                </c:pt>
                <c:pt idx="2">
                  <c:v>-1.8471095040578536</c:v>
                </c:pt>
                <c:pt idx="3">
                  <c:v>-1.6602926868012944</c:v>
                </c:pt>
                <c:pt idx="4">
                  <c:v>-1.8491717174952158</c:v>
                </c:pt>
                <c:pt idx="5">
                  <c:v>-3.9038523529915814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8-4953-B44F-49492D7DAB53}"/>
            </c:ext>
          </c:extLst>
        </c:ser>
        <c:ser>
          <c:idx val="14"/>
          <c:order val="6"/>
          <c:tx>
            <c:strRef>
              <c:f>債務償還年数!$B$51</c:f>
              <c:strCache>
                <c:ptCount val="1"/>
                <c:pt idx="0">
                  <c:v>債務償還年数（FCF）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債務償還年数!$D$36:$I$36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債務償還年数!$D$51:$I$51</c:f>
              <c:numCache>
                <c:formatCode>#,##0.00_);[Red]\(#,##0.00\)</c:formatCode>
                <c:ptCount val="6"/>
                <c:pt idx="0">
                  <c:v>-2.080675597810429</c:v>
                </c:pt>
                <c:pt idx="1">
                  <c:v>-4.2277580440788523</c:v>
                </c:pt>
                <c:pt idx="2">
                  <c:v>-5.4821454010161919</c:v>
                </c:pt>
                <c:pt idx="3">
                  <c:v>-3.4366860986854268</c:v>
                </c:pt>
                <c:pt idx="4">
                  <c:v>-3.222267178235088</c:v>
                </c:pt>
                <c:pt idx="5">
                  <c:v>-14.883186584113746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28-4953-B44F-49492D7DA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126079"/>
        <c:axId val="1173125663"/>
        <c:extLst/>
      </c:lineChart>
      <c:valAx>
        <c:axId val="1173125663"/>
        <c:scaling>
          <c:orientation val="minMax"/>
          <c:min val="-1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"/>
              <c:y val="7.75805555555555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6079"/>
        <c:crosses val="max"/>
        <c:crossBetween val="between"/>
      </c:valAx>
      <c:catAx>
        <c:axId val="11731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5663"/>
        <c:crosses val="autoZero"/>
        <c:auto val="1"/>
        <c:lblAlgn val="ctr"/>
        <c:lblOffset val="100"/>
        <c:noMultiLvlLbl val="0"/>
      </c:catAx>
      <c:valAx>
        <c:axId val="416308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764969395901717"/>
              <c:y val="1.48136111111111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1629184"/>
        <c:crosses val="max"/>
        <c:crossBetween val="between"/>
      </c:valAx>
      <c:catAx>
        <c:axId val="4162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30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51154970760234E-2"/>
          <c:y val="0.87436749999999996"/>
          <c:w val="0.97509634502923959"/>
          <c:h val="0.103835813492063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59523</xdr:colOff>
      <xdr:row>54</xdr:row>
      <xdr:rowOff>64293</xdr:rowOff>
    </xdr:from>
    <xdr:to>
      <xdr:col>10</xdr:col>
      <xdr:colOff>341561</xdr:colOff>
      <xdr:row>73</xdr:row>
      <xdr:rowOff>44793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E9578FFD-C265-4497-9D7A-9B119C497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8778-16A1-4C80-B9A0-EA783313E9C8}">
  <dimension ref="A1:L74"/>
  <sheetViews>
    <sheetView showGridLines="0" tabSelected="1" zoomScaleNormal="100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5"/>
    </row>
    <row r="2" spans="2:11" x14ac:dyDescent="0.45">
      <c r="B2" s="1" t="s">
        <v>22</v>
      </c>
      <c r="C2" s="1"/>
      <c r="D2" s="1"/>
      <c r="E2" s="1"/>
      <c r="F2" s="1"/>
      <c r="G2" s="1"/>
      <c r="H2" s="1"/>
      <c r="I2" s="1"/>
      <c r="J2" s="1"/>
      <c r="K2" s="5"/>
    </row>
    <row r="3" spans="2:11" x14ac:dyDescent="0.45">
      <c r="B3" s="1" t="s">
        <v>23</v>
      </c>
      <c r="C3" s="1"/>
      <c r="D3" s="1"/>
      <c r="E3" s="1"/>
      <c r="F3" s="1"/>
      <c r="G3" s="1"/>
      <c r="H3" s="1"/>
      <c r="I3" s="1"/>
      <c r="J3" s="1"/>
      <c r="K3" s="5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5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5"/>
    </row>
    <row r="7" spans="2:11" x14ac:dyDescent="0.45">
      <c r="B7" s="28"/>
      <c r="C7" s="29"/>
      <c r="D7" s="29"/>
      <c r="E7" s="29"/>
      <c r="F7" s="29"/>
      <c r="G7" s="29"/>
      <c r="H7" s="29"/>
      <c r="I7" s="29"/>
      <c r="J7" s="29"/>
    </row>
    <row r="8" spans="2:11" ht="15.4" thickBot="1" x14ac:dyDescent="0.75">
      <c r="B8" s="8" t="s">
        <v>21</v>
      </c>
      <c r="C8" s="8"/>
    </row>
    <row r="9" spans="2:11" x14ac:dyDescent="0.7">
      <c r="B9" s="2" t="s">
        <v>5</v>
      </c>
      <c r="C9" s="2" t="s">
        <v>2</v>
      </c>
      <c r="D9" s="10" t="s">
        <v>6</v>
      </c>
      <c r="E9" s="11" t="s">
        <v>7</v>
      </c>
      <c r="F9" s="11" t="s">
        <v>19</v>
      </c>
      <c r="G9" s="11" t="s">
        <v>18</v>
      </c>
      <c r="H9" s="11" t="s">
        <v>17</v>
      </c>
      <c r="I9" s="13" t="s">
        <v>16</v>
      </c>
    </row>
    <row r="10" spans="2:11" x14ac:dyDescent="0.7">
      <c r="B10" s="34" t="s">
        <v>24</v>
      </c>
      <c r="C10" s="7" t="s">
        <v>4</v>
      </c>
      <c r="D10" s="18">
        <v>231013</v>
      </c>
      <c r="E10" s="19">
        <v>255019</v>
      </c>
      <c r="F10" s="32">
        <v>277074</v>
      </c>
      <c r="G10" s="32">
        <v>269025</v>
      </c>
      <c r="H10" s="19">
        <v>240248</v>
      </c>
      <c r="I10" s="20">
        <v>327496</v>
      </c>
    </row>
    <row r="11" spans="2:11" x14ac:dyDescent="0.7">
      <c r="B11" s="34" t="s">
        <v>25</v>
      </c>
      <c r="C11" s="12" t="s">
        <v>4</v>
      </c>
      <c r="D11" s="18">
        <v>70688</v>
      </c>
      <c r="E11" s="19">
        <v>56908</v>
      </c>
      <c r="F11" s="32">
        <v>79645</v>
      </c>
      <c r="G11" s="32">
        <v>78982</v>
      </c>
      <c r="H11" s="19">
        <v>75797</v>
      </c>
      <c r="I11" s="20">
        <v>102786</v>
      </c>
    </row>
    <row r="12" spans="2:11" x14ac:dyDescent="0.7">
      <c r="B12" s="34" t="s">
        <v>14</v>
      </c>
      <c r="C12" s="12" t="s">
        <v>4</v>
      </c>
      <c r="D12" s="18">
        <v>59294</v>
      </c>
      <c r="E12" s="19">
        <v>66653</v>
      </c>
      <c r="F12" s="32">
        <v>72323</v>
      </c>
      <c r="G12" s="32">
        <v>97802</v>
      </c>
      <c r="H12" s="19">
        <v>103543</v>
      </c>
      <c r="I12" s="20">
        <v>115378</v>
      </c>
    </row>
    <row r="13" spans="2:11" x14ac:dyDescent="0.7">
      <c r="B13" s="34" t="s">
        <v>38</v>
      </c>
      <c r="C13" s="12" t="s">
        <v>4</v>
      </c>
      <c r="D13" s="18">
        <v>25735</v>
      </c>
      <c r="E13" s="19">
        <v>28180</v>
      </c>
      <c r="F13" s="32">
        <v>26992</v>
      </c>
      <c r="G13" s="32">
        <v>30683</v>
      </c>
      <c r="H13" s="19">
        <v>30050</v>
      </c>
      <c r="I13" s="20">
        <v>32684</v>
      </c>
    </row>
    <row r="14" spans="2:11" x14ac:dyDescent="0.7">
      <c r="B14" s="34" t="s">
        <v>26</v>
      </c>
      <c r="C14" s="12" t="s">
        <v>4</v>
      </c>
      <c r="D14" s="18">
        <v>-88335</v>
      </c>
      <c r="E14" s="19">
        <v>-85679</v>
      </c>
      <c r="F14" s="32">
        <v>-85487</v>
      </c>
      <c r="G14" s="32">
        <v>-98094</v>
      </c>
      <c r="H14" s="19">
        <v>-104971</v>
      </c>
      <c r="I14" s="20">
        <v>-114106</v>
      </c>
    </row>
    <row r="15" spans="2:11" x14ac:dyDescent="0.7">
      <c r="B15" s="34" t="s">
        <v>39</v>
      </c>
      <c r="C15" s="12" t="s">
        <v>4</v>
      </c>
      <c r="D15" s="18">
        <v>2252</v>
      </c>
      <c r="E15" s="19">
        <v>2393</v>
      </c>
      <c r="F15" s="32">
        <v>1821</v>
      </c>
      <c r="G15" s="32">
        <v>3962</v>
      </c>
      <c r="H15" s="19">
        <v>4723</v>
      </c>
      <c r="I15" s="20">
        <v>5345</v>
      </c>
    </row>
    <row r="16" spans="2:11" x14ac:dyDescent="0.7">
      <c r="B16" s="34" t="s">
        <v>11</v>
      </c>
      <c r="C16" s="12" t="s">
        <v>4</v>
      </c>
      <c r="D16" s="18">
        <v>344093</v>
      </c>
      <c r="E16" s="32">
        <v>357027</v>
      </c>
      <c r="F16" s="32">
        <v>367781</v>
      </c>
      <c r="G16" s="32">
        <v>370793</v>
      </c>
      <c r="H16" s="19">
        <v>736098</v>
      </c>
      <c r="I16" s="20">
        <v>817619</v>
      </c>
    </row>
    <row r="17" spans="2:9" x14ac:dyDescent="0.7">
      <c r="B17" s="34" t="s">
        <v>13</v>
      </c>
      <c r="C17" s="12" t="s">
        <v>4</v>
      </c>
      <c r="D17" s="18">
        <v>369061</v>
      </c>
      <c r="E17" s="32">
        <v>401165</v>
      </c>
      <c r="F17" s="32">
        <v>447831</v>
      </c>
      <c r="G17" s="32">
        <v>440755</v>
      </c>
      <c r="H17" s="19">
        <v>468330</v>
      </c>
      <c r="I17" s="20">
        <v>595076</v>
      </c>
    </row>
    <row r="18" spans="2:9" x14ac:dyDescent="0.7">
      <c r="B18" s="34" t="s">
        <v>29</v>
      </c>
      <c r="C18" s="12" t="s">
        <v>4</v>
      </c>
      <c r="D18" s="18">
        <v>249487</v>
      </c>
      <c r="E18" s="19">
        <v>264866</v>
      </c>
      <c r="F18" s="32">
        <v>293445</v>
      </c>
      <c r="G18" s="32">
        <v>292579</v>
      </c>
      <c r="H18" s="19">
        <v>326591</v>
      </c>
      <c r="I18" s="20">
        <v>450974</v>
      </c>
    </row>
    <row r="19" spans="2:9" x14ac:dyDescent="0.7">
      <c r="B19" s="34" t="s">
        <v>10</v>
      </c>
      <c r="C19" s="12" t="s">
        <v>4</v>
      </c>
      <c r="D19" s="18">
        <v>42249</v>
      </c>
      <c r="E19" s="19">
        <v>45199</v>
      </c>
      <c r="F19" s="32">
        <v>50746</v>
      </c>
      <c r="G19" s="32">
        <v>49686</v>
      </c>
      <c r="H19" s="19">
        <v>34766</v>
      </c>
      <c r="I19" s="20">
        <v>44931</v>
      </c>
    </row>
    <row r="20" spans="2:9" ht="24" x14ac:dyDescent="0.7">
      <c r="B20" s="34" t="s">
        <v>30</v>
      </c>
      <c r="C20" s="12" t="s">
        <v>4</v>
      </c>
      <c r="D20" s="18">
        <v>66565</v>
      </c>
      <c r="E20" s="19">
        <v>77160</v>
      </c>
      <c r="F20" s="32">
        <v>92165</v>
      </c>
      <c r="G20" s="32">
        <v>91517</v>
      </c>
      <c r="H20" s="19">
        <v>108039</v>
      </c>
      <c r="I20" s="20">
        <v>175556</v>
      </c>
    </row>
    <row r="21" spans="2:9" x14ac:dyDescent="0.7">
      <c r="B21" s="34" t="s">
        <v>27</v>
      </c>
      <c r="C21" s="12" t="s">
        <v>4</v>
      </c>
      <c r="D21" s="18">
        <v>173147</v>
      </c>
      <c r="E21" s="19">
        <v>183991</v>
      </c>
      <c r="F21" s="19">
        <v>204535</v>
      </c>
      <c r="G21" s="19">
        <v>189843</v>
      </c>
      <c r="H21" s="19">
        <v>229746</v>
      </c>
      <c r="I21" s="20">
        <v>302621</v>
      </c>
    </row>
    <row r="22" spans="2:9" x14ac:dyDescent="0.7">
      <c r="B22" s="34" t="s">
        <v>31</v>
      </c>
      <c r="C22" s="12" t="s">
        <v>4</v>
      </c>
      <c r="D22" s="18">
        <v>57699</v>
      </c>
      <c r="E22" s="19">
        <v>45530</v>
      </c>
      <c r="F22" s="19">
        <v>136066</v>
      </c>
      <c r="G22" s="19">
        <v>48937</v>
      </c>
      <c r="H22" s="32">
        <v>40754</v>
      </c>
      <c r="I22" s="20">
        <v>97376</v>
      </c>
    </row>
    <row r="23" spans="2:9" x14ac:dyDescent="0.7">
      <c r="B23" s="34" t="s">
        <v>40</v>
      </c>
      <c r="C23" s="12" t="s">
        <v>4</v>
      </c>
      <c r="D23" s="18"/>
      <c r="E23" s="19"/>
      <c r="F23" s="19">
        <v>10000</v>
      </c>
      <c r="G23" s="19"/>
      <c r="H23" s="32"/>
      <c r="I23" s="20"/>
    </row>
    <row r="24" spans="2:9" x14ac:dyDescent="0.7">
      <c r="B24" s="34" t="s">
        <v>32</v>
      </c>
      <c r="C24" s="12" t="s">
        <v>4</v>
      </c>
      <c r="D24" s="18">
        <v>10000</v>
      </c>
      <c r="E24" s="19"/>
      <c r="F24" s="19">
        <v>50000</v>
      </c>
      <c r="G24" s="19"/>
      <c r="H24" s="32">
        <v>10000</v>
      </c>
      <c r="I24" s="20">
        <v>30000</v>
      </c>
    </row>
    <row r="25" spans="2:9" ht="24" x14ac:dyDescent="0.7">
      <c r="B25" s="34" t="s">
        <v>33</v>
      </c>
      <c r="C25" s="12" t="s">
        <v>4</v>
      </c>
      <c r="D25" s="18">
        <v>67177</v>
      </c>
      <c r="E25" s="19">
        <v>76988</v>
      </c>
      <c r="F25" s="19">
        <v>42385</v>
      </c>
      <c r="G25" s="19">
        <v>105900</v>
      </c>
      <c r="H25" s="32">
        <v>66278</v>
      </c>
      <c r="I25" s="20">
        <v>334528</v>
      </c>
    </row>
    <row r="26" spans="2:9" ht="24" x14ac:dyDescent="0.7">
      <c r="B26" s="34" t="s">
        <v>34</v>
      </c>
      <c r="C26" s="12" t="s">
        <v>4</v>
      </c>
      <c r="D26" s="18">
        <v>1797</v>
      </c>
      <c r="E26" s="19">
        <v>1499</v>
      </c>
      <c r="F26" s="19">
        <v>1241</v>
      </c>
      <c r="G26" s="19">
        <v>17300</v>
      </c>
      <c r="H26" s="32">
        <v>20639</v>
      </c>
      <c r="I26" s="20">
        <v>25876</v>
      </c>
    </row>
    <row r="27" spans="2:9" x14ac:dyDescent="0.7">
      <c r="B27" s="34" t="s">
        <v>36</v>
      </c>
      <c r="C27" s="12" t="s">
        <v>4</v>
      </c>
      <c r="D27" s="18">
        <v>110000</v>
      </c>
      <c r="E27" s="19">
        <v>110000</v>
      </c>
      <c r="F27" s="19">
        <v>60000</v>
      </c>
      <c r="G27" s="19">
        <v>90000</v>
      </c>
      <c r="H27" s="32">
        <v>130000</v>
      </c>
      <c r="I27" s="20">
        <v>120000</v>
      </c>
    </row>
    <row r="28" spans="2:9" x14ac:dyDescent="0.7">
      <c r="B28" s="34" t="s">
        <v>35</v>
      </c>
      <c r="C28" s="12" t="s">
        <v>4</v>
      </c>
      <c r="D28" s="18">
        <v>353292</v>
      </c>
      <c r="E28" s="19">
        <v>311051</v>
      </c>
      <c r="F28" s="19">
        <v>275988</v>
      </c>
      <c r="G28" s="19">
        <v>233184</v>
      </c>
      <c r="H28" s="32">
        <v>418803</v>
      </c>
      <c r="I28" s="20">
        <v>140526</v>
      </c>
    </row>
    <row r="29" spans="2:9" ht="24" x14ac:dyDescent="0.7">
      <c r="B29" s="34" t="s">
        <v>37</v>
      </c>
      <c r="C29" s="12" t="s">
        <v>4</v>
      </c>
      <c r="D29" s="18">
        <v>9462</v>
      </c>
      <c r="E29" s="19">
        <v>9301</v>
      </c>
      <c r="F29" s="19">
        <v>9959</v>
      </c>
      <c r="G29" s="19">
        <v>58482</v>
      </c>
      <c r="H29" s="32">
        <v>64736</v>
      </c>
      <c r="I29" s="20">
        <v>76508</v>
      </c>
    </row>
    <row r="30" spans="2:9" x14ac:dyDescent="0.7">
      <c r="B30" s="34" t="s">
        <v>8</v>
      </c>
      <c r="C30" s="12" t="s">
        <v>4</v>
      </c>
      <c r="D30" s="18">
        <v>267663</v>
      </c>
      <c r="E30" s="19">
        <v>223740</v>
      </c>
      <c r="F30" s="19">
        <v>250009</v>
      </c>
      <c r="G30" s="19">
        <v>302166</v>
      </c>
      <c r="H30" s="32">
        <v>374691</v>
      </c>
      <c r="I30" s="20">
        <v>245071</v>
      </c>
    </row>
    <row r="31" spans="2:9" ht="15.4" thickBot="1" x14ac:dyDescent="0.75">
      <c r="B31" s="35" t="s">
        <v>28</v>
      </c>
      <c r="C31" s="9" t="s">
        <v>4</v>
      </c>
      <c r="D31" s="22">
        <v>-128823</v>
      </c>
      <c r="E31" s="23">
        <v>-127458</v>
      </c>
      <c r="F31" s="33">
        <v>-165773</v>
      </c>
      <c r="G31" s="23">
        <v>-156187</v>
      </c>
      <c r="H31" s="23">
        <v>-159666</v>
      </c>
      <c r="I31" s="24">
        <v>-180789</v>
      </c>
    </row>
    <row r="32" spans="2:9" x14ac:dyDescent="0.7">
      <c r="D32" s="2" t="s">
        <v>20</v>
      </c>
      <c r="G32" s="4"/>
      <c r="H32" s="4"/>
      <c r="I32" s="27"/>
    </row>
    <row r="33" spans="2:11" x14ac:dyDescent="0.7">
      <c r="G33" s="4"/>
      <c r="H33" s="27"/>
      <c r="I33" s="27"/>
      <c r="J33" s="27"/>
    </row>
    <row r="34" spans="2:11" x14ac:dyDescent="0.7">
      <c r="B34" s="6" t="s">
        <v>41</v>
      </c>
      <c r="C34" s="5"/>
      <c r="D34" s="5"/>
      <c r="E34" s="5"/>
      <c r="F34" s="5"/>
      <c r="G34" s="5"/>
      <c r="H34" s="5"/>
      <c r="I34" s="5"/>
      <c r="J34" s="5"/>
      <c r="K34" s="5"/>
    </row>
    <row r="35" spans="2:11" x14ac:dyDescent="0.7">
      <c r="D35" s="8"/>
      <c r="E35" s="8"/>
      <c r="F35" s="8"/>
      <c r="G35" s="8"/>
      <c r="H35" s="8"/>
      <c r="I35" s="8"/>
    </row>
    <row r="36" spans="2:11" x14ac:dyDescent="0.7">
      <c r="B36" s="8"/>
      <c r="C36" s="8"/>
      <c r="D36" s="14" t="str">
        <f t="shared" ref="D36:I36" si="0">D9</f>
        <v>FY16</v>
      </c>
      <c r="E36" s="14" t="str">
        <f t="shared" si="0"/>
        <v>FY17</v>
      </c>
      <c r="F36" s="14" t="str">
        <f t="shared" si="0"/>
        <v>FY18</v>
      </c>
      <c r="G36" s="14" t="str">
        <f t="shared" si="0"/>
        <v>FY19</v>
      </c>
      <c r="H36" s="14" t="str">
        <f t="shared" si="0"/>
        <v>FY20</v>
      </c>
      <c r="I36" s="14" t="str">
        <f t="shared" si="0"/>
        <v>FY21</v>
      </c>
    </row>
    <row r="37" spans="2:11" x14ac:dyDescent="0.7">
      <c r="B37" s="15" t="str">
        <f>B10</f>
        <v>経常利益</v>
      </c>
      <c r="C37" s="15" t="s">
        <v>9</v>
      </c>
      <c r="D37" s="30">
        <f>D10/100</f>
        <v>2310.13</v>
      </c>
      <c r="E37" s="30">
        <f t="shared" ref="E37:I37" si="1">E10/100</f>
        <v>2550.19</v>
      </c>
      <c r="F37" s="30">
        <f t="shared" si="1"/>
        <v>2770.74</v>
      </c>
      <c r="G37" s="30">
        <f t="shared" si="1"/>
        <v>2690.25</v>
      </c>
      <c r="H37" s="30">
        <f t="shared" si="1"/>
        <v>2402.48</v>
      </c>
      <c r="I37" s="30">
        <f t="shared" si="1"/>
        <v>3274.96</v>
      </c>
    </row>
    <row r="38" spans="2:11" x14ac:dyDescent="0.7">
      <c r="B38" s="21" t="s">
        <v>15</v>
      </c>
      <c r="C38" s="16" t="s">
        <v>9</v>
      </c>
      <c r="D38" s="31">
        <f>-D11/100</f>
        <v>-706.88</v>
      </c>
      <c r="E38" s="31">
        <f t="shared" ref="E38:I38" si="2">-E11/100</f>
        <v>-569.08000000000004</v>
      </c>
      <c r="F38" s="31">
        <f t="shared" si="2"/>
        <v>-796.45</v>
      </c>
      <c r="G38" s="31">
        <f t="shared" si="2"/>
        <v>-789.82</v>
      </c>
      <c r="H38" s="31">
        <f t="shared" si="2"/>
        <v>-757.97</v>
      </c>
      <c r="I38" s="31">
        <f t="shared" si="2"/>
        <v>-1027.8599999999999</v>
      </c>
    </row>
    <row r="39" spans="2:11" x14ac:dyDescent="0.7">
      <c r="B39" s="21" t="s">
        <v>42</v>
      </c>
      <c r="C39" s="16" t="s">
        <v>9</v>
      </c>
      <c r="D39" s="31">
        <f>SUM(D12:D13)/100</f>
        <v>850.29</v>
      </c>
      <c r="E39" s="31">
        <f t="shared" ref="E39:H39" si="3">SUM(E12:E13)/100</f>
        <v>948.33</v>
      </c>
      <c r="F39" s="31">
        <f t="shared" si="3"/>
        <v>993.15</v>
      </c>
      <c r="G39" s="31">
        <f t="shared" si="3"/>
        <v>1284.8499999999999</v>
      </c>
      <c r="H39" s="31">
        <f t="shared" si="3"/>
        <v>1335.93</v>
      </c>
      <c r="I39" s="31">
        <f>SUM(I12:I13)/100</f>
        <v>1480.62</v>
      </c>
    </row>
    <row r="40" spans="2:11" x14ac:dyDescent="0.7">
      <c r="B40" s="21" t="s">
        <v>26</v>
      </c>
      <c r="C40" s="16" t="s">
        <v>9</v>
      </c>
      <c r="D40" s="31">
        <f>SUM(D14:D15)/100</f>
        <v>-860.83</v>
      </c>
      <c r="E40" s="31">
        <f t="shared" ref="E40:I40" si="4">SUM(E14:E15)/100</f>
        <v>-832.86</v>
      </c>
      <c r="F40" s="31">
        <f t="shared" si="4"/>
        <v>-836.66</v>
      </c>
      <c r="G40" s="31">
        <f t="shared" si="4"/>
        <v>-941.32</v>
      </c>
      <c r="H40" s="31">
        <f t="shared" si="4"/>
        <v>-1002.48</v>
      </c>
      <c r="I40" s="31">
        <f t="shared" si="4"/>
        <v>-1087.6099999999999</v>
      </c>
    </row>
    <row r="41" spans="2:11" x14ac:dyDescent="0.7">
      <c r="B41" s="37" t="s">
        <v>43</v>
      </c>
      <c r="C41" s="16" t="s">
        <v>9</v>
      </c>
      <c r="D41" s="31"/>
      <c r="E41" s="31">
        <f>-(E46-D46)</f>
        <v>-501.84000000000015</v>
      </c>
      <c r="F41" s="31">
        <f t="shared" ref="F41:I41" si="5">-(F46-E46)</f>
        <v>-752.53000000000065</v>
      </c>
      <c r="G41" s="31">
        <f t="shared" si="5"/>
        <v>-50.419999999999163</v>
      </c>
      <c r="H41" s="31">
        <f t="shared" si="5"/>
        <v>-232.86000000000058</v>
      </c>
      <c r="I41" s="31">
        <f t="shared" si="5"/>
        <v>-2559.3599999999997</v>
      </c>
    </row>
    <row r="42" spans="2:11" x14ac:dyDescent="0.7">
      <c r="B42" s="37" t="s">
        <v>45</v>
      </c>
      <c r="C42" s="16" t="s">
        <v>9</v>
      </c>
      <c r="D42" s="31"/>
      <c r="E42" s="31">
        <f>SUM(E37:E41)</f>
        <v>1594.7399999999998</v>
      </c>
      <c r="F42" s="31">
        <f t="shared" ref="F42:I42" si="6">SUM(F37:F41)</f>
        <v>1378.2499999999991</v>
      </c>
      <c r="G42" s="31">
        <f t="shared" si="6"/>
        <v>2193.5400000000004</v>
      </c>
      <c r="H42" s="31">
        <f t="shared" si="6"/>
        <v>1745.0999999999995</v>
      </c>
      <c r="I42" s="31">
        <f t="shared" si="6"/>
        <v>80.750000000000909</v>
      </c>
    </row>
    <row r="43" spans="2:11" x14ac:dyDescent="0.7">
      <c r="B43" s="37" t="s">
        <v>8</v>
      </c>
      <c r="C43" s="16" t="s">
        <v>9</v>
      </c>
      <c r="D43" s="31">
        <f>D30/100</f>
        <v>2676.63</v>
      </c>
      <c r="E43" s="31">
        <f>E30/100</f>
        <v>2237.4</v>
      </c>
      <c r="F43" s="31">
        <f t="shared" ref="F43:I43" si="7">F30/100</f>
        <v>2500.09</v>
      </c>
      <c r="G43" s="31">
        <f t="shared" si="7"/>
        <v>3021.66</v>
      </c>
      <c r="H43" s="31">
        <f t="shared" si="7"/>
        <v>3746.91</v>
      </c>
      <c r="I43" s="31">
        <f t="shared" si="7"/>
        <v>2450.71</v>
      </c>
    </row>
    <row r="44" spans="2:11" x14ac:dyDescent="0.7">
      <c r="B44" s="37" t="s">
        <v>44</v>
      </c>
      <c r="C44" s="16" t="s">
        <v>9</v>
      </c>
      <c r="D44" s="31">
        <f>SUM(D30,D31)/100</f>
        <v>1388.4</v>
      </c>
      <c r="E44" s="31">
        <f>SUM(E30,E31)/100</f>
        <v>962.82</v>
      </c>
      <c r="F44" s="31">
        <f t="shared" ref="F44:I44" si="8">SUM(F30,F31)/100</f>
        <v>842.36</v>
      </c>
      <c r="G44" s="31">
        <f t="shared" si="8"/>
        <v>1459.79</v>
      </c>
      <c r="H44" s="31">
        <f t="shared" si="8"/>
        <v>2150.25</v>
      </c>
      <c r="I44" s="31">
        <f t="shared" si="8"/>
        <v>642.82000000000005</v>
      </c>
    </row>
    <row r="45" spans="2:11" x14ac:dyDescent="0.7">
      <c r="B45" s="25" t="s">
        <v>11</v>
      </c>
      <c r="C45" s="26" t="s">
        <v>9</v>
      </c>
      <c r="D45" s="36">
        <f>D16/100</f>
        <v>3440.93</v>
      </c>
      <c r="E45" s="36">
        <f t="shared" ref="E45:I45" si="9">E16/100</f>
        <v>3570.27</v>
      </c>
      <c r="F45" s="36">
        <f t="shared" si="9"/>
        <v>3677.81</v>
      </c>
      <c r="G45" s="36">
        <f t="shared" si="9"/>
        <v>3707.93</v>
      </c>
      <c r="H45" s="36">
        <f t="shared" si="9"/>
        <v>7360.98</v>
      </c>
      <c r="I45" s="36">
        <f t="shared" si="9"/>
        <v>8176.19</v>
      </c>
    </row>
    <row r="46" spans="2:11" x14ac:dyDescent="0.7">
      <c r="B46" s="21" t="s">
        <v>51</v>
      </c>
      <c r="C46" s="16" t="s">
        <v>9</v>
      </c>
      <c r="D46" s="31">
        <f>SUM(D17:D20,-D21)/100</f>
        <v>5542.15</v>
      </c>
      <c r="E46" s="31">
        <f t="shared" ref="E46:I46" si="10">SUM(E17:E20,-E21)/100</f>
        <v>6043.99</v>
      </c>
      <c r="F46" s="31">
        <f t="shared" si="10"/>
        <v>6796.52</v>
      </c>
      <c r="G46" s="31">
        <f t="shared" si="10"/>
        <v>6846.94</v>
      </c>
      <c r="H46" s="31">
        <f t="shared" si="10"/>
        <v>7079.8</v>
      </c>
      <c r="I46" s="31">
        <f t="shared" si="10"/>
        <v>9639.16</v>
      </c>
    </row>
    <row r="47" spans="2:11" x14ac:dyDescent="0.7">
      <c r="B47" s="21" t="s">
        <v>12</v>
      </c>
      <c r="C47" s="16" t="s">
        <v>9</v>
      </c>
      <c r="D47" s="31">
        <f>SUM(D22:D29)/100</f>
        <v>6094.27</v>
      </c>
      <c r="E47" s="31">
        <f t="shared" ref="E47:I47" si="11">SUM(E22:E29)/100</f>
        <v>5543.69</v>
      </c>
      <c r="F47" s="31">
        <f t="shared" si="11"/>
        <v>5856.39</v>
      </c>
      <c r="G47" s="31">
        <f t="shared" si="11"/>
        <v>5538.03</v>
      </c>
      <c r="H47" s="31">
        <f t="shared" si="11"/>
        <v>7512.1</v>
      </c>
      <c r="I47" s="31">
        <f>SUM(I22:I29)/100</f>
        <v>8248.14</v>
      </c>
    </row>
    <row r="48" spans="2:11" ht="24" x14ac:dyDescent="0.7">
      <c r="B48" s="40" t="s">
        <v>52</v>
      </c>
      <c r="C48" s="17" t="s">
        <v>9</v>
      </c>
      <c r="D48" s="44">
        <f>D47-SUM(D45:D46)</f>
        <v>-2888.8099999999995</v>
      </c>
      <c r="E48" s="44">
        <f t="shared" ref="E48:I48" si="12">E47-SUM(E45:E46)</f>
        <v>-4070.5700000000006</v>
      </c>
      <c r="F48" s="44">
        <f t="shared" si="12"/>
        <v>-4617.9399999999996</v>
      </c>
      <c r="G48" s="44">
        <f t="shared" si="12"/>
        <v>-5016.8399999999992</v>
      </c>
      <c r="H48" s="44">
        <f t="shared" si="12"/>
        <v>-6928.6799999999985</v>
      </c>
      <c r="I48" s="44">
        <f>I47-SUM(I45:I46)</f>
        <v>-9567.2099999999991</v>
      </c>
    </row>
    <row r="49" spans="2:11" ht="24" x14ac:dyDescent="0.7">
      <c r="B49" s="38" t="s">
        <v>46</v>
      </c>
      <c r="C49" s="39" t="s">
        <v>2</v>
      </c>
      <c r="D49" s="41"/>
      <c r="E49" s="41">
        <f>IFERROR(E48/E42,"-")</f>
        <v>-2.5524975858133621</v>
      </c>
      <c r="F49" s="41">
        <f>IFERROR(F48/F42,"-")</f>
        <v>-3.3505822601124633</v>
      </c>
      <c r="G49" s="41">
        <f>IFERROR(G48/G42,"-")</f>
        <v>-2.2870975683142309</v>
      </c>
      <c r="H49" s="41">
        <f>IFERROR(H48/H42,"-")</f>
        <v>-3.9703627299295174</v>
      </c>
      <c r="I49" s="41">
        <f>IFERROR(I48/I42,"-")</f>
        <v>-118.47938080495221</v>
      </c>
    </row>
    <row r="50" spans="2:11" ht="24" x14ac:dyDescent="0.7">
      <c r="B50" s="37" t="s">
        <v>48</v>
      </c>
      <c r="C50" s="16" t="s">
        <v>2</v>
      </c>
      <c r="D50" s="42">
        <f>D48/D43</f>
        <v>-1.0792713225212298</v>
      </c>
      <c r="E50" s="42">
        <f>E48/E43</f>
        <v>-1.8193304728702961</v>
      </c>
      <c r="F50" s="42">
        <f>F48/F43</f>
        <v>-1.8471095040578536</v>
      </c>
      <c r="G50" s="42">
        <f>G48/G43</f>
        <v>-1.6602926868012944</v>
      </c>
      <c r="H50" s="42">
        <f>H48/H43</f>
        <v>-1.8491717174952158</v>
      </c>
      <c r="I50" s="42">
        <f>I48/I43</f>
        <v>-3.9038523529915814</v>
      </c>
    </row>
    <row r="51" spans="2:11" ht="24" x14ac:dyDescent="0.7">
      <c r="B51" s="40" t="s">
        <v>49</v>
      </c>
      <c r="C51" s="17" t="s">
        <v>2</v>
      </c>
      <c r="D51" s="43">
        <f>D48/D44</f>
        <v>-2.080675597810429</v>
      </c>
      <c r="E51" s="43">
        <f>E48/E44</f>
        <v>-4.2277580440788523</v>
      </c>
      <c r="F51" s="43">
        <f>F48/F44</f>
        <v>-5.4821454010161919</v>
      </c>
      <c r="G51" s="43">
        <f>G48/G44</f>
        <v>-3.4366860986854268</v>
      </c>
      <c r="H51" s="43">
        <f>H48/H44</f>
        <v>-3.222267178235088</v>
      </c>
      <c r="I51" s="43">
        <f>I48/I44</f>
        <v>-14.883186584113746</v>
      </c>
    </row>
    <row r="52" spans="2:11" x14ac:dyDescent="0.7">
      <c r="B52" s="2" t="s">
        <v>47</v>
      </c>
    </row>
    <row r="53" spans="2:11" x14ac:dyDescent="0.7"/>
    <row r="54" spans="2:11" x14ac:dyDescent="0.7">
      <c r="B54" s="6" t="s">
        <v>50</v>
      </c>
      <c r="C54" s="5"/>
      <c r="D54" s="5"/>
      <c r="E54" s="5"/>
      <c r="F54" s="5"/>
      <c r="G54" s="5"/>
      <c r="H54" s="5"/>
      <c r="I54" s="5"/>
      <c r="J54" s="5"/>
      <c r="K54" s="5"/>
    </row>
    <row r="55" spans="2:11" ht="15" customHeight="1" x14ac:dyDescent="0.7"/>
    <row r="56" spans="2:11" ht="15" customHeight="1" x14ac:dyDescent="0.7"/>
    <row r="57" spans="2:11" ht="15" customHeight="1" x14ac:dyDescent="0.7"/>
    <row r="58" spans="2:11" ht="15" customHeight="1" x14ac:dyDescent="0.7"/>
    <row r="59" spans="2:11" ht="15" customHeight="1" x14ac:dyDescent="0.7"/>
    <row r="60" spans="2:11" ht="15" customHeight="1" x14ac:dyDescent="0.7"/>
    <row r="61" spans="2:11" ht="15" customHeight="1" x14ac:dyDescent="0.7"/>
    <row r="62" spans="2:11" ht="15" customHeight="1" x14ac:dyDescent="0.7"/>
    <row r="63" spans="2:11" ht="15" customHeight="1" x14ac:dyDescent="0.7"/>
    <row r="64" spans="2:11" ht="15" customHeight="1" x14ac:dyDescent="0.7"/>
    <row r="65" ht="15" customHeight="1" x14ac:dyDescent="0.7"/>
    <row r="66" ht="15" customHeight="1" x14ac:dyDescent="0.7"/>
    <row r="67" ht="15" customHeight="1" x14ac:dyDescent="0.7"/>
    <row r="68" ht="15" customHeight="1" x14ac:dyDescent="0.7"/>
    <row r="69" ht="15" customHeight="1" x14ac:dyDescent="0.7"/>
    <row r="70" ht="15" customHeight="1" x14ac:dyDescent="0.7"/>
    <row r="71" ht="15" customHeight="1" x14ac:dyDescent="0.7"/>
    <row r="72" ht="15" customHeight="1" x14ac:dyDescent="0.7"/>
    <row r="73" ht="15" customHeight="1" x14ac:dyDescent="0.7"/>
    <row r="74" ht="15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D39:I40 D41 D47:I47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F905409-8D94-4125-9CE2-2E494C4E3CB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債務償還年数!D16:I16</xm:f>
              <xm:sqref>J16</xm:sqref>
            </x14:sparkline>
          </x14:sparklines>
        </x14:sparklineGroup>
        <x14:sparklineGroup displayEmptyCellsAs="gap" high="1" low="1" xr2:uid="{971F88EB-88C2-40EB-A2EC-7011B864BDE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債務償還年数!D47:I47</xm:f>
              <xm:sqref>J47</xm:sqref>
            </x14:sparkline>
          </x14:sparklines>
        </x14:sparklineGroup>
        <x14:sparklineGroup displayEmptyCellsAs="gap" high="1" low="1" xr2:uid="{50F6A7F9-CD76-45C6-AE6B-056F65272F17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債務償還年数!D45:I45</xm:f>
              <xm:sqref>J45</xm:sqref>
            </x14:sparkline>
            <x14:sparkline>
              <xm:f>債務償還年数!D46:I46</xm:f>
              <xm:sqref>J46</xm:sqref>
            </x14:sparkline>
          </x14:sparklines>
        </x14:sparklineGroup>
        <x14:sparklineGroup displayEmptyCellsAs="gap" high="1" low="1" xr2:uid="{16B9F043-B087-4CBF-88B6-7408B1B2B243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債務償還年数!D48:I48</xm:f>
              <xm:sqref>J48</xm:sqref>
            </x14:sparkline>
          </x14:sparklines>
        </x14:sparklineGroup>
        <x14:sparklineGroup displayEmptyCellsAs="gap" high="1" low="1" xr2:uid="{3BD0F195-07E9-4950-8C95-D3D5B96B7D5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債務償還年数!D42:I42</xm:f>
              <xm:sqref>J42</xm:sqref>
            </x14:sparkline>
          </x14:sparklines>
        </x14:sparklineGroup>
        <x14:sparklineGroup displayEmptyCellsAs="gap" high="1" low="1" xr2:uid="{C803D248-DFFF-4D84-B80D-CF5FC553B6C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債務償還年数!D43:I43</xm:f>
              <xm:sqref>J43</xm:sqref>
            </x14:sparkline>
            <x14:sparkline>
              <xm:f>債務償還年数!D44:I44</xm:f>
              <xm:sqref>J44</xm:sqref>
            </x14:sparkline>
          </x14:sparklines>
        </x14:sparklineGroup>
        <x14:sparklineGroup displayEmptyCellsAs="gap" high="1" low="1" xr2:uid="{C37E17AF-9662-4DD4-9B4F-4B683CAB8C3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債務償還年数!D41:I41</xm:f>
              <xm:sqref>J41</xm:sqref>
            </x14:sparkline>
          </x14:sparklines>
        </x14:sparklineGroup>
        <x14:sparklineGroup displayEmptyCellsAs="gap" high="1" low="1" xr2:uid="{452BB838-05FF-4AB9-A7B6-B584FEF11AF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債務償還年数!D40:I40</xm:f>
              <xm:sqref>J40</xm:sqref>
            </x14:sparkline>
          </x14:sparklines>
        </x14:sparklineGroup>
        <x14:sparklineGroup displayEmptyCellsAs="gap" high="1" low="1" xr2:uid="{C6935723-FCA7-4583-A233-76DAF6C9F4B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債務償還年数!D23:I23</xm:f>
              <xm:sqref>J23</xm:sqref>
            </x14:sparkline>
          </x14:sparklines>
        </x14:sparklineGroup>
        <x14:sparklineGroup displayEmptyCellsAs="gap" high="1" low="1" xr2:uid="{0ABF5998-E95D-4E5A-80C1-85A02335A66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債務償還年数!D15:I15</xm:f>
              <xm:sqref>J15</xm:sqref>
            </x14:sparkline>
          </x14:sparklines>
        </x14:sparklineGroup>
        <x14:sparklineGroup displayEmptyCellsAs="gap" high="1" low="1" xr2:uid="{B0A37EF8-4330-44C7-9905-82E4AF98820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債務償還年数!D13:I13</xm:f>
              <xm:sqref>J13</xm:sqref>
            </x14:sparkline>
          </x14:sparklines>
        </x14:sparklineGroup>
        <x14:sparklineGroup displayEmptyCellsAs="gap" high="1" low="1" xr2:uid="{6FBD5963-D120-40B1-B924-82706B52F3C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債務償還年数!D27:I27</xm:f>
              <xm:sqref>J27</xm:sqref>
            </x14:sparkline>
          </x14:sparklines>
        </x14:sparklineGroup>
        <x14:sparklineGroup displayEmptyCellsAs="gap" high="1" low="1" xr2:uid="{30881D67-C805-4E7A-A925-DBC48F98DEE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債務償還年数!D25:I25</xm:f>
              <xm:sqref>J25</xm:sqref>
            </x14:sparkline>
          </x14:sparklines>
        </x14:sparklineGroup>
        <x14:sparklineGroup displayEmptyCellsAs="gap" high="1" low="1" xr2:uid="{B65E7DEE-9818-48C7-8256-54A8FE27DBC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債務償還年数!D22:I22</xm:f>
              <xm:sqref>J22</xm:sqref>
            </x14:sparkline>
          </x14:sparklines>
        </x14:sparklineGroup>
        <x14:sparklineGroup displayEmptyCellsAs="gap" high="1" low="1" xr2:uid="{8131BFA0-AF60-4F3F-934E-B1E3DFC0003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債務償還年数!D24:I24</xm:f>
              <xm:sqref>J24</xm:sqref>
            </x14:sparkline>
          </x14:sparklines>
        </x14:sparklineGroup>
        <x14:sparklineGroup displayEmptyCellsAs="gap" high="1" low="1" xr2:uid="{58A1E054-F7AF-4DAA-93C7-E47963013D8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債務償還年数!D19:I19</xm:f>
              <xm:sqref>J19</xm:sqref>
            </x14:sparkline>
            <x14:sparkline>
              <xm:f>債務償還年数!D20:I20</xm:f>
              <xm:sqref>J20</xm:sqref>
            </x14:sparkline>
          </x14:sparklines>
        </x14:sparklineGroup>
        <x14:sparklineGroup displayEmptyCellsAs="gap" high="1" low="1" xr2:uid="{F828A0E1-4C1D-4B72-89A6-2262DA8BA22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債務償還年数!D38:I38</xm:f>
              <xm:sqref>J38</xm:sqref>
            </x14:sparkline>
          </x14:sparklines>
        </x14:sparklineGroup>
        <x14:sparklineGroup displayEmptyCellsAs="gap" high="1" low="1" xr2:uid="{CFD72AB8-14B8-4D71-8C81-D9E0BDF801D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債務償還年数!D17:I17</xm:f>
              <xm:sqref>J17</xm:sqref>
            </x14:sparkline>
          </x14:sparklines>
        </x14:sparklineGroup>
        <x14:sparklineGroup displayEmptyCellsAs="gap" high="1" low="1" xr2:uid="{21CC7C6E-0FB8-47A1-9B7F-996F650F941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債務償還年数!D12:I12</xm:f>
              <xm:sqref>J12</xm:sqref>
            </x14:sparkline>
            <x14:sparkline>
              <xm:f>債務償還年数!D14:I14</xm:f>
              <xm:sqref>J14</xm:sqref>
            </x14:sparkline>
            <x14:sparkline>
              <xm:f>債務償還年数!D18:I18</xm:f>
              <xm:sqref>J18</xm:sqref>
            </x14:sparkline>
          </x14:sparklines>
        </x14:sparklineGroup>
        <x14:sparklineGroup displayEmptyCellsAs="gap" high="1" low="1" xr2:uid="{145EB9C0-8DF0-413E-992F-C0D7B0EAA08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債務償還年数!D31:I31</xm:f>
              <xm:sqref>J31</xm:sqref>
            </x14:sparkline>
          </x14:sparklines>
        </x14:sparklineGroup>
        <x14:sparklineGroup displayEmptyCellsAs="gap" high="1" low="1" xr2:uid="{E8CE10CB-475D-4B8F-803F-26C7B809A5B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債務償還年数!D11:I11</xm:f>
              <xm:sqref>J11</xm:sqref>
            </x14:sparkline>
            <x14:sparkline>
              <xm:f>債務償還年数!D21:I21</xm:f>
              <xm:sqref>J21</xm:sqref>
            </x14:sparkline>
          </x14:sparklines>
        </x14:sparklineGroup>
        <x14:sparklineGroup displayEmptyCellsAs="gap" high="1" low="1" xr2:uid="{BC7BB5E6-0471-478C-A25D-3FA732E6F5E4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債務償還年数!D49:I49</xm:f>
              <xm:sqref>J49</xm:sqref>
            </x14:sparkline>
          </x14:sparklines>
        </x14:sparklineGroup>
        <x14:sparklineGroup displayEmptyCellsAs="gap" high="1" low="1" xr2:uid="{C7BA233B-062A-470F-A8AA-8C5FC0DEABC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債務償還年数!D37:I37</xm:f>
              <xm:sqref>J37</xm:sqref>
            </x14:sparkline>
          </x14:sparklines>
        </x14:sparklineGroup>
        <x14:sparklineGroup displayEmptyCellsAs="gap" high="1" low="1" xr2:uid="{7D2E8FF6-9590-4AC2-9EC8-6D8CFBD7250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債務償還年数!D10:I10</xm:f>
              <xm:sqref>J10</xm:sqref>
            </x14:sparkline>
          </x14:sparklines>
        </x14:sparklineGroup>
        <x14:sparklineGroup displayEmptyCellsAs="gap" high="1" low="1" xr2:uid="{CEEDDDDC-0860-4DA0-81E3-3EB26F058FC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債務償還年数!D30:I30</xm:f>
              <xm:sqref>J30</xm:sqref>
            </x14:sparkline>
          </x14:sparklines>
        </x14:sparklineGroup>
        <x14:sparklineGroup displayEmptyCellsAs="gap" high="1" low="1" xr2:uid="{7893C2D7-2384-41BA-9518-528B260545D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債務償還年数!D50:I50</xm:f>
              <xm:sqref>J50</xm:sqref>
            </x14:sparkline>
            <x14:sparkline>
              <xm:f>債務償還年数!D51:I51</xm:f>
              <xm:sqref>J51</xm:sqref>
            </x14:sparkline>
          </x14:sparklines>
        </x14:sparklineGroup>
        <x14:sparklineGroup displayEmptyCellsAs="gap" high="1" low="1" xr2:uid="{D281042D-027D-4230-98D1-EBC0A500E31A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債務償還年数!D39:I39</xm:f>
              <xm:sqref>J39</xm:sqref>
            </x14:sparkline>
          </x14:sparklines>
        </x14:sparklineGroup>
        <x14:sparklineGroup displayEmptyCellsAs="gap" high="1" low="1" xr2:uid="{E9A59AD0-8F2E-4F9D-BE61-43E542F4F6D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債務償還年数!D28:I28</xm:f>
              <xm:sqref>J28</xm:sqref>
            </x14:sparkline>
          </x14:sparklines>
        </x14:sparklineGroup>
        <x14:sparklineGroup displayEmptyCellsAs="gap" high="1" low="1" xr2:uid="{27292EB8-2800-4DC4-BBBA-755F6AFF9BD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債務償還年数!D26:I26</xm:f>
              <xm:sqref>J26</xm:sqref>
            </x14:sparkline>
          </x14:sparklines>
        </x14:sparklineGroup>
        <x14:sparklineGroup displayEmptyCellsAs="gap" high="1" low="1" xr2:uid="{7F41FDE6-16AE-4121-BBEE-D658BA071A8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債務償還年数!D29:I29</xm:f>
              <xm:sqref>J29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債務償還年数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2022-11-23T09:28:09Z</dcterms:modified>
</cp:coreProperties>
</file>