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3" documentId="8_{B5C0FB44-BCC0-40D1-9E98-AB7F1BD22BE7}" xr6:coauthVersionLast="47" xr6:coauthVersionMax="47" xr10:uidLastSave="{FCE22F8A-25AC-444A-84E1-D25274A47097}"/>
  <bookViews>
    <workbookView xWindow="-98" yWindow="-98" windowWidth="20715" windowHeight="13155" xr2:uid="{F0365B5C-8FC7-4E81-8465-7077C0B2E864}"/>
  </bookViews>
  <sheets>
    <sheet name="回転差資金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9" l="1"/>
  <c r="D26" i="9"/>
  <c r="E26" i="9"/>
  <c r="F26" i="9"/>
  <c r="G26" i="9"/>
  <c r="H26" i="9"/>
  <c r="C26" i="9"/>
  <c r="D23" i="9"/>
  <c r="E23" i="9"/>
  <c r="F23" i="9"/>
  <c r="G23" i="9"/>
  <c r="H23" i="9"/>
  <c r="D24" i="9"/>
  <c r="E24" i="9"/>
  <c r="F24" i="9"/>
  <c r="G24" i="9"/>
  <c r="H24" i="9"/>
  <c r="C24" i="9"/>
  <c r="C23" i="9"/>
  <c r="D25" i="9"/>
  <c r="E25" i="9"/>
  <c r="F25" i="9"/>
  <c r="G25" i="9"/>
  <c r="H25" i="9"/>
  <c r="C25" i="9"/>
  <c r="D22" i="9"/>
  <c r="D21" i="9"/>
  <c r="E21" i="9"/>
  <c r="F21" i="9"/>
  <c r="F22" i="9" s="1"/>
  <c r="G21" i="9"/>
  <c r="G22" i="9" s="1"/>
  <c r="H21" i="9"/>
  <c r="H22" i="9" s="1"/>
  <c r="C21" i="9"/>
  <c r="D20" i="9"/>
  <c r="C20" i="9"/>
  <c r="C22" i="9" s="1"/>
  <c r="H20" i="9"/>
  <c r="G20" i="9"/>
  <c r="F20" i="9"/>
  <c r="E20" i="9"/>
  <c r="E22" i="9" s="1"/>
  <c r="H19" i="9"/>
  <c r="G19" i="9"/>
  <c r="F19" i="9"/>
  <c r="E19" i="9"/>
  <c r="D19" i="9"/>
  <c r="C19" i="9"/>
  <c r="G27" i="9" l="1"/>
  <c r="F27" i="9"/>
  <c r="E27" i="9"/>
  <c r="D27" i="9"/>
  <c r="C27" i="9"/>
</calcChain>
</file>

<file path=xl/sharedStrings.xml><?xml version="1.0" encoding="utf-8"?>
<sst xmlns="http://schemas.openxmlformats.org/spreadsheetml/2006/main" count="43" uniqueCount="33">
  <si>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</si>
  <si>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</si>
  <si>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</si>
  <si>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●財務諸表</t>
    <rPh sb="1" eb="5">
      <t>ザイムショヒョウ</t>
    </rPh>
    <phoneticPr fontId="5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</si>
  <si>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</si>
  <si>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</si>
  <si>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</si>
  <si>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</si>
  <si>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</si>
  <si>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</si>
  <si>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</si>
  <si>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</si>
  <si>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</si>
  <si>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※FY16=2016年度＝2017年3月期</t>
    <rPh sb="17" eb="18">
      <t>ネン</t>
    </rPh>
    <rPh sb="19" eb="21">
      <t>ガツキ</t>
    </rPh>
    <phoneticPr fontId="5"/>
  </si>
  <si>
    <t>売上原価</t>
    <rPh sb="0" eb="4">
      <t>ウリアゲゲンカ</t>
    </rPh>
    <phoneticPr fontId="5"/>
  </si>
  <si>
    <t>億円</t>
    <rPh sb="0" eb="2">
      <t>オクエン</t>
    </rPh>
    <phoneticPr fontId="5"/>
  </si>
  <si>
    <t>%</t>
    <phoneticPr fontId="5"/>
  </si>
  <si>
    <t>サンプル_トヨタ自動車</t>
    <rPh sb="8" eb="11">
      <t>ジドウシャ</t>
    </rPh>
    <phoneticPr fontId="4"/>
  </si>
  <si>
    <t>商品・製品売上収益</t>
    <rPh sb="0" eb="2">
      <t>ショウヒン</t>
    </rPh>
    <rPh sb="3" eb="5">
      <t>セイヒン</t>
    </rPh>
    <rPh sb="5" eb="7">
      <t>ウリアゲ</t>
    </rPh>
    <rPh sb="7" eb="9">
      <t>シュウエキ</t>
    </rPh>
    <phoneticPr fontId="5"/>
  </si>
  <si>
    <t>売上高</t>
    <rPh sb="0" eb="2">
      <t>ウリアゲ</t>
    </rPh>
    <rPh sb="2" eb="3">
      <t>ダカ</t>
    </rPh>
    <phoneticPr fontId="2"/>
  </si>
  <si>
    <t>回転差資金</t>
    <phoneticPr fontId="5"/>
  </si>
  <si>
    <t>売上債権</t>
    <rPh sb="0" eb="4">
      <t>ウリアゲサイケン</t>
    </rPh>
    <phoneticPr fontId="2"/>
  </si>
  <si>
    <t>棚卸資産</t>
    <phoneticPr fontId="2"/>
  </si>
  <si>
    <t>仕入債務</t>
    <rPh sb="0" eb="4">
      <t>シイレサイム</t>
    </rPh>
    <phoneticPr fontId="2"/>
  </si>
  <si>
    <t>回転差資金の計算</t>
    <rPh sb="0" eb="5">
      <t>カイテンサシキン</t>
    </rPh>
    <rPh sb="6" eb="8">
      <t>ケイサン</t>
    </rPh>
    <phoneticPr fontId="5"/>
  </si>
  <si>
    <t>回転差資金の推移</t>
    <rPh sb="0" eb="5">
      <t>カイテンサシキン</t>
    </rPh>
    <rPh sb="6" eb="8">
      <t>スイイ</t>
    </rPh>
    <phoneticPr fontId="5"/>
  </si>
  <si>
    <t>売上原価</t>
    <rPh sb="0" eb="4">
      <t>ウリアゲゲンカ</t>
    </rPh>
    <phoneticPr fontId="2"/>
  </si>
  <si>
    <t>売上高原価率</t>
    <rPh sb="0" eb="6">
      <t>ウリアゲダカゲンカリツ</t>
    </rPh>
    <phoneticPr fontId="2"/>
  </si>
  <si>
    <t>在庫</t>
    <rPh sb="0" eb="2">
      <t>ザイコ</t>
    </rPh>
    <phoneticPr fontId="2"/>
  </si>
  <si>
    <t>回転差資金</t>
    <rPh sb="0" eb="5">
      <t>カイテンサシキン</t>
    </rPh>
    <phoneticPr fontId="2"/>
  </si>
  <si>
    <t>回転差資金回転日数</t>
    <rPh sb="0" eb="5">
      <t>カイテンサシキン</t>
    </rPh>
    <rPh sb="5" eb="7">
      <t>カイテン</t>
    </rPh>
    <rPh sb="7" eb="9">
      <t>ニッスウ</t>
    </rPh>
    <phoneticPr fontId="2"/>
  </si>
  <si>
    <t>日</t>
    <rPh sb="0" eb="1">
      <t>ニチ</t>
    </rPh>
    <phoneticPr fontId="5"/>
  </si>
  <si>
    <t>売上債権（原価分）</t>
    <rPh sb="0" eb="2">
      <t>ウリアゲ</t>
    </rPh>
    <rPh sb="2" eb="4">
      <t>サイケン</t>
    </rPh>
    <rPh sb="5" eb="8">
      <t>ゲンカブン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</si>
</sst>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>
      <alignment vertical="center"/>
    </xf>
    <xf numFmtId="0" fontId="9" fillId="5" borderId="13" xfId="0" applyFont="1" applyFill="1" applyBorder="1">
      <alignment vertical="center"/>
    </xf>
    <xf numFmtId="0" fontId="3" fillId="5" borderId="13" xfId="0" applyFont="1" applyFill="1" applyBorder="1">
      <alignment vertical="center"/>
    </xf>
    <xf numFmtId="38" fontId="9" fillId="0" borderId="13" xfId="1" applyFont="1" applyBorder="1">
      <alignment vertical="center"/>
    </xf>
    <xf numFmtId="0" fontId="3" fillId="5" borderId="12" xfId="0" applyFont="1" applyFill="1" applyBorder="1">
      <alignment vertical="center"/>
    </xf>
    <xf numFmtId="176" fontId="9" fillId="0" borderId="12" xfId="1" applyNumberFormat="1" applyFont="1" applyBorder="1">
      <alignment vertical="center"/>
    </xf>
    <xf numFmtId="176" fontId="9" fillId="0" borderId="13" xfId="1" applyNumberFormat="1" applyFont="1" applyBorder="1">
      <alignment vertical="center"/>
    </xf>
    <xf numFmtId="38" fontId="10" fillId="3" borderId="7" xfId="1" applyFont="1" applyFill="1" applyBorder="1">
      <alignment vertical="center"/>
    </xf>
    <xf numFmtId="38" fontId="10" fillId="3" borderId="8" xfId="1" applyFont="1" applyFill="1" applyBorder="1">
      <alignment vertical="center"/>
    </xf>
    <xf numFmtId="38" fontId="10" fillId="3" borderId="8" xfId="1" applyFont="1" applyFill="1" applyBorder="1" applyAlignment="1">
      <alignment vertical="center" wrapText="1"/>
    </xf>
    <xf numFmtId="38" fontId="10" fillId="3" borderId="2" xfId="1" applyFont="1" applyFill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10" xfId="1" applyFont="1" applyFill="1" applyBorder="1" applyAlignment="1">
      <alignment vertical="center" wrapText="1"/>
    </xf>
    <xf numFmtId="38" fontId="10" fillId="3" borderId="10" xfId="1" applyFont="1" applyFill="1" applyBorder="1">
      <alignment vertical="center"/>
    </xf>
    <xf numFmtId="38" fontId="10" fillId="3" borderId="11" xfId="1" applyFont="1" applyFill="1" applyBorder="1">
      <alignment vertical="center"/>
    </xf>
    <xf numFmtId="0" fontId="7" fillId="5" borderId="13" xfId="0" applyFont="1" applyFill="1" applyBorder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38" fontId="11" fillId="3" borderId="7" xfId="1" applyFont="1" applyFill="1" applyBorder="1">
      <alignment vertical="center"/>
    </xf>
    <xf numFmtId="38" fontId="11" fillId="3" borderId="8" xfId="1" applyFont="1" applyFill="1" applyBorder="1">
      <alignment vertical="center"/>
    </xf>
    <xf numFmtId="38" fontId="11" fillId="3" borderId="8" xfId="1" applyFont="1" applyFill="1" applyBorder="1" applyAlignment="1">
      <alignment vertical="center" wrapText="1"/>
    </xf>
    <xf numFmtId="38" fontId="11" fillId="3" borderId="2" xfId="1" applyFont="1" applyFill="1" applyBorder="1">
      <alignment vertical="center"/>
    </xf>
    <xf numFmtId="38" fontId="9" fillId="0" borderId="3" xfId="1" applyFont="1" applyBorder="1">
      <alignment vertical="center"/>
    </xf>
    <xf numFmtId="38" fontId="9" fillId="0" borderId="0" xfId="1" applyFont="1" applyBorder="1">
      <alignment vertical="center"/>
    </xf>
    <xf numFmtId="0" fontId="3" fillId="5" borderId="14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38" fontId="9" fillId="0" borderId="1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回転差資金の推移</a:t>
            </a:r>
            <a:endParaRPr lang="ja-JP" b="1"/>
          </a:p>
        </c:rich>
      </c:tx>
      <c:layout>
        <c:manualLayout>
          <c:xMode val="edge"/>
          <c:yMode val="edge"/>
          <c:x val="0.42591666666666667"/>
          <c:y val="2.11666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339473684210535E-2"/>
          <c:y val="0.15208250000000001"/>
          <c:w val="0.85842485380116962"/>
          <c:h val="0.6241816666666666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回転差資金!$A$23:$B$23</c:f>
              <c:strCache>
                <c:ptCount val="2"/>
                <c:pt idx="0">
                  <c:v>売上債権（原価分）</c:v>
                </c:pt>
                <c:pt idx="1">
                  <c:v>億円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回転差資金!$C$19:$H$19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回転差資金!$C$23:$H$23</c:f>
              <c:numCache>
                <c:formatCode>#,##0_);[Red]\(#,##0\)</c:formatCode>
                <c:ptCount val="6"/>
                <c:pt idx="0">
                  <c:v>-17658.873634098229</c:v>
                </c:pt>
                <c:pt idx="1">
                  <c:v>-18294.182477371123</c:v>
                </c:pt>
                <c:pt idx="2">
                  <c:v>-19746.08881392211</c:v>
                </c:pt>
                <c:pt idx="3">
                  <c:v>-22094.070120066688</c:v>
                </c:pt>
                <c:pt idx="4">
                  <c:v>-25012.565074885359</c:v>
                </c:pt>
                <c:pt idx="5">
                  <c:v>-26215.051070100162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AD35-4C83-8813-1A27EEE89DFB}"/>
            </c:ext>
          </c:extLst>
        </c:ser>
        <c:ser>
          <c:idx val="4"/>
          <c:order val="1"/>
          <c:tx>
            <c:strRef>
              <c:f>回転差資金!$A$24:$B$24</c:f>
              <c:strCache>
                <c:ptCount val="2"/>
                <c:pt idx="0">
                  <c:v>在庫</c:v>
                </c:pt>
                <c:pt idx="1">
                  <c:v>億円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回転差資金!$C$19:$H$19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回転差資金!$C$24:$H$24</c:f>
              <c:numCache>
                <c:formatCode>#,##0_);[Red]\(#,##0\)</c:formatCode>
                <c:ptCount val="6"/>
                <c:pt idx="0">
                  <c:v>-23886.17</c:v>
                </c:pt>
                <c:pt idx="1">
                  <c:v>-25397.89</c:v>
                </c:pt>
                <c:pt idx="2">
                  <c:v>-26563.96</c:v>
                </c:pt>
                <c:pt idx="3">
                  <c:v>-25338.92</c:v>
                </c:pt>
                <c:pt idx="4">
                  <c:v>-28880.28</c:v>
                </c:pt>
                <c:pt idx="5">
                  <c:v>-38213.56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35-4C83-8813-1A27EEE89DFB}"/>
            </c:ext>
          </c:extLst>
        </c:ser>
        <c:ser>
          <c:idx val="5"/>
          <c:order val="2"/>
          <c:tx>
            <c:strRef>
              <c:f>回転差資金!$A$25:$B$25</c:f>
              <c:strCache>
                <c:ptCount val="2"/>
                <c:pt idx="0">
                  <c:v>仕入債務</c:v>
                </c:pt>
                <c:pt idx="1">
                  <c:v>億円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回転差資金!$C$19:$H$19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回転差資金!$C$25:$H$25</c:f>
              <c:numCache>
                <c:formatCode>#,##0_);[Red]\(#,##0\)</c:formatCode>
                <c:ptCount val="6"/>
                <c:pt idx="0">
                  <c:v>25663.82</c:v>
                </c:pt>
                <c:pt idx="1">
                  <c:v>25866.57</c:v>
                </c:pt>
                <c:pt idx="2">
                  <c:v>26459.84</c:v>
                </c:pt>
                <c:pt idx="3">
                  <c:v>34980.29</c:v>
                </c:pt>
                <c:pt idx="4">
                  <c:v>40459.39</c:v>
                </c:pt>
                <c:pt idx="5">
                  <c:v>42920.92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35-4C83-8813-1A27EEE89DFB}"/>
            </c:ext>
          </c:extLst>
        </c:ser>
        <c:ser>
          <c:idx val="6"/>
          <c:order val="3"/>
          <c:tx>
            <c:strRef>
              <c:f>回転差資金!$A$26:$B$26</c:f>
              <c:strCache>
                <c:ptCount val="2"/>
                <c:pt idx="0">
                  <c:v>回転差資金</c:v>
                </c:pt>
                <c:pt idx="1">
                  <c:v>億円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回転差資金!$C$19:$H$19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回転差資金!$C$26:$H$26</c:f>
              <c:numCache>
                <c:formatCode>#,##0_);[Red]\(#,##0\)</c:formatCode>
                <c:ptCount val="6"/>
                <c:pt idx="0">
                  <c:v>-15881.223634098227</c:v>
                </c:pt>
                <c:pt idx="1">
                  <c:v>-17825.502477371127</c:v>
                </c:pt>
                <c:pt idx="2">
                  <c:v>-19850.208813922112</c:v>
                </c:pt>
                <c:pt idx="3">
                  <c:v>-12452.700120066685</c:v>
                </c:pt>
                <c:pt idx="4">
                  <c:v>-13433.455074885358</c:v>
                </c:pt>
                <c:pt idx="5">
                  <c:v>-21507.691070100162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5-4C83-8813-1A27EEE89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164608"/>
        <c:axId val="1407161696"/>
      </c:barChart>
      <c:lineChart>
        <c:grouping val="standard"/>
        <c:varyColors val="0"/>
        <c:ser>
          <c:idx val="7"/>
          <c:order val="4"/>
          <c:tx>
            <c:strRef>
              <c:f>回転差資金!$A$27:$B$27</c:f>
              <c:strCache>
                <c:ptCount val="2"/>
                <c:pt idx="0">
                  <c:v>回転差資金回転日数</c:v>
                </c:pt>
                <c:pt idx="1">
                  <c:v>日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回転差資金!$C$19:$H$19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回転差資金!$C$27:$H$27</c:f>
              <c:numCache>
                <c:formatCode>#,##0.0;[Red]\-#,##0.0</c:formatCode>
                <c:ptCount val="6"/>
                <c:pt idx="0">
                  <c:v>-26.907288719745626</c:v>
                </c:pt>
                <c:pt idx="1">
                  <c:v>-28.788371448494672</c:v>
                </c:pt>
                <c:pt idx="2">
                  <c:v>-30.976839034282573</c:v>
                </c:pt>
                <c:pt idx="3">
                  <c:v>-19.673281786196142</c:v>
                </c:pt>
                <c:pt idx="4">
                  <c:v>-23.128474262522854</c:v>
                </c:pt>
                <c:pt idx="5">
                  <c:v>-32.371354429558068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35-4C83-8813-1A27EEE89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571728"/>
        <c:axId val="1425571312"/>
        <c:extLst/>
      </c:lineChart>
      <c:catAx>
        <c:axId val="14071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07161696"/>
        <c:crosses val="autoZero"/>
        <c:auto val="1"/>
        <c:lblAlgn val="ctr"/>
        <c:lblOffset val="100"/>
        <c:noMultiLvlLbl val="0"/>
      </c:catAx>
      <c:valAx>
        <c:axId val="14071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7.4269005847953217E-3"/>
              <c:y val="5.62827777777777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07164608"/>
        <c:crosses val="autoZero"/>
        <c:crossBetween val="between"/>
      </c:valAx>
      <c:valAx>
        <c:axId val="142557131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（日数）</a:t>
                </a:r>
              </a:p>
            </c:rich>
          </c:tx>
          <c:layout>
            <c:manualLayout>
              <c:xMode val="edge"/>
              <c:yMode val="edge"/>
              <c:x val="0.92655849725941752"/>
              <c:y val="5.27550000000000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25571728"/>
        <c:crosses val="max"/>
        <c:crossBetween val="between"/>
      </c:valAx>
      <c:catAx>
        <c:axId val="142557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5571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7.2906725146198836E-2"/>
          <c:y val="0.86195388888888891"/>
          <c:w val="0.84675950292397661"/>
          <c:h val="0.11687944444444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52384</xdr:colOff>
      <xdr:row>29</xdr:row>
      <xdr:rowOff>71437</xdr:rowOff>
    </xdr:from>
    <xdr:to>
      <xdr:col>8</xdr:col>
      <xdr:colOff>339184</xdr:colOff>
      <xdr:row>48</xdr:row>
      <xdr:rowOff>51937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B5F70A-2555-4533-8F79-800D2EE7D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A2F3-FCFB-4CCD-B655-5F90A23BE89D}">
  <dimension ref="A1:J49"/>
  <sheetViews>
    <sheetView showGridLines="0" tabSelected="1" workbookViewId="0">
      <selection activeCell="A5" sqref="A5"/>
    </sheetView>
  </sheetViews>
  <sheetFormatPr defaultColWidth="0" defaultRowHeight="15" zeroHeight="1" x14ac:dyDescent="0.45"/>
  <cols>
    <col min="1" max="9" width="9.609375" customWidth="1"/>
    <col min="10" max="10" width="8.609375" customWidth="1"/>
    <col min="11" max="16384" width="8.88671875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20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17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7" t="s">
        <v>3</v>
      </c>
      <c r="B8" s="7"/>
      <c r="C8" s="8"/>
      <c r="D8" s="8"/>
      <c r="E8" s="8"/>
      <c r="F8" s="8"/>
      <c r="G8" s="8"/>
      <c r="H8" s="8"/>
      <c r="I8" s="8"/>
    </row>
    <row r="9" spans="1:10" x14ac:dyDescent="0.45">
      <c r="A9" s="8" t="s">
        <v>4</v>
      </c>
      <c r="B9" s="8" t="s">
        <v>5</v>
      </c>
      <c r="C9" s="9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1" t="s">
        <v>11</v>
      </c>
      <c r="I9" s="8"/>
    </row>
    <row r="10" spans="1:10" ht="30" x14ac:dyDescent="0.45">
      <c r="A10" s="13" t="s">
        <v>18</v>
      </c>
      <c r="B10" s="12" t="s">
        <v>12</v>
      </c>
      <c r="C10" s="31">
        <v>25813496</v>
      </c>
      <c r="D10" s="32">
        <v>27420276</v>
      </c>
      <c r="E10" s="33">
        <v>28105338</v>
      </c>
      <c r="F10" s="33">
        <v>27693693</v>
      </c>
      <c r="G10" s="32">
        <v>25077398</v>
      </c>
      <c r="H10" s="34">
        <v>29073428</v>
      </c>
      <c r="I10" s="8"/>
    </row>
    <row r="11" spans="1:10" x14ac:dyDescent="0.45">
      <c r="A11" s="13" t="s">
        <v>14</v>
      </c>
      <c r="B11" s="12" t="s">
        <v>12</v>
      </c>
      <c r="C11" s="31">
        <v>21543035</v>
      </c>
      <c r="D11" s="32">
        <v>22600474</v>
      </c>
      <c r="E11" s="33">
        <v>23389495</v>
      </c>
      <c r="F11" s="33">
        <v>23103596</v>
      </c>
      <c r="G11" s="32">
        <v>21199890</v>
      </c>
      <c r="H11" s="34">
        <v>24250784</v>
      </c>
      <c r="I11" s="8"/>
    </row>
    <row r="12" spans="1:10" x14ac:dyDescent="0.45">
      <c r="A12" s="13" t="s">
        <v>21</v>
      </c>
      <c r="B12" s="12" t="s">
        <v>12</v>
      </c>
      <c r="C12" s="21">
        <v>2115938</v>
      </c>
      <c r="D12" s="22">
        <v>2219562</v>
      </c>
      <c r="E12" s="23">
        <v>2372734</v>
      </c>
      <c r="F12" s="23">
        <v>2648360</v>
      </c>
      <c r="G12" s="22">
        <v>2958742</v>
      </c>
      <c r="H12" s="24">
        <v>3142832</v>
      </c>
      <c r="I12" s="8"/>
    </row>
    <row r="13" spans="1:10" x14ac:dyDescent="0.45">
      <c r="A13" s="13" t="s">
        <v>22</v>
      </c>
      <c r="B13" s="12" t="s">
        <v>12</v>
      </c>
      <c r="C13" s="21">
        <v>2388617</v>
      </c>
      <c r="D13" s="22">
        <v>2539789</v>
      </c>
      <c r="E13" s="23">
        <v>2656396</v>
      </c>
      <c r="F13" s="23">
        <v>2533892</v>
      </c>
      <c r="G13" s="22">
        <v>2888028</v>
      </c>
      <c r="H13" s="24">
        <v>3821356</v>
      </c>
      <c r="I13" s="8"/>
    </row>
    <row r="14" spans="1:10" ht="15.4" thickBot="1" x14ac:dyDescent="0.5">
      <c r="A14" s="13" t="s">
        <v>23</v>
      </c>
      <c r="B14" s="12" t="s">
        <v>12</v>
      </c>
      <c r="C14" s="25">
        <v>2566382</v>
      </c>
      <c r="D14" s="27">
        <v>2586657</v>
      </c>
      <c r="E14" s="26">
        <v>2645984</v>
      </c>
      <c r="F14" s="26">
        <v>3498029</v>
      </c>
      <c r="G14" s="27">
        <v>4045939</v>
      </c>
      <c r="H14" s="28">
        <v>4292092</v>
      </c>
      <c r="I14" s="8"/>
    </row>
    <row r="15" spans="1:10" x14ac:dyDescent="0.45">
      <c r="A15" s="8"/>
      <c r="B15" s="8"/>
      <c r="C15" s="8" t="s">
        <v>13</v>
      </c>
      <c r="D15" s="8"/>
      <c r="E15" s="8"/>
      <c r="F15" s="8"/>
      <c r="G15" s="8"/>
      <c r="H15" s="8"/>
      <c r="I15" s="8"/>
    </row>
    <row r="16" spans="1:10" x14ac:dyDescent="0.45"/>
    <row r="17" spans="1:10" x14ac:dyDescent="0.45">
      <c r="A17" s="4" t="s">
        <v>24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45">
      <c r="C18" s="6"/>
      <c r="D18" s="6"/>
      <c r="E18" s="6"/>
      <c r="F18" s="6"/>
      <c r="G18" s="6"/>
      <c r="H18" s="6"/>
    </row>
    <row r="19" spans="1:10" x14ac:dyDescent="0.45">
      <c r="A19" s="7"/>
      <c r="B19" s="7"/>
      <c r="C19" s="14" t="str">
        <f t="shared" ref="C19:H19" si="0">C9</f>
        <v>FY16</v>
      </c>
      <c r="D19" s="14" t="str">
        <f t="shared" si="0"/>
        <v>FY17</v>
      </c>
      <c r="E19" s="14" t="str">
        <f t="shared" si="0"/>
        <v>FY18</v>
      </c>
      <c r="F19" s="14" t="str">
        <f t="shared" si="0"/>
        <v>FY19</v>
      </c>
      <c r="G19" s="14" t="str">
        <f t="shared" si="0"/>
        <v>FY20</v>
      </c>
      <c r="H19" s="14" t="str">
        <f t="shared" si="0"/>
        <v>FY21</v>
      </c>
    </row>
    <row r="20" spans="1:10" x14ac:dyDescent="0.45">
      <c r="A20" s="16" t="s">
        <v>19</v>
      </c>
      <c r="B20" s="16" t="s">
        <v>15</v>
      </c>
      <c r="C20" s="17">
        <f t="shared" ref="C20:H20" si="1">C10/100</f>
        <v>258134.96</v>
      </c>
      <c r="D20" s="17">
        <f t="shared" si="1"/>
        <v>274202.76</v>
      </c>
      <c r="E20" s="17">
        <f t="shared" si="1"/>
        <v>281053.38</v>
      </c>
      <c r="F20" s="17">
        <f t="shared" si="1"/>
        <v>276936.93</v>
      </c>
      <c r="G20" s="17">
        <f t="shared" si="1"/>
        <v>250773.98</v>
      </c>
      <c r="H20" s="17">
        <f t="shared" si="1"/>
        <v>290734.28000000003</v>
      </c>
    </row>
    <row r="21" spans="1:10" x14ac:dyDescent="0.45">
      <c r="A21" s="16" t="s">
        <v>26</v>
      </c>
      <c r="B21" s="16" t="s">
        <v>15</v>
      </c>
      <c r="C21" s="17">
        <f>C11/100</f>
        <v>215430.35</v>
      </c>
      <c r="D21" s="17">
        <f t="shared" ref="D21:H21" si="2">D11/100</f>
        <v>226004.74</v>
      </c>
      <c r="E21" s="17">
        <f t="shared" si="2"/>
        <v>233894.95</v>
      </c>
      <c r="F21" s="17">
        <f t="shared" si="2"/>
        <v>231035.96</v>
      </c>
      <c r="G21" s="17">
        <f t="shared" si="2"/>
        <v>211998.9</v>
      </c>
      <c r="H21" s="17">
        <f t="shared" si="2"/>
        <v>242507.84</v>
      </c>
    </row>
    <row r="22" spans="1:10" x14ac:dyDescent="0.45">
      <c r="A22" s="15" t="s">
        <v>27</v>
      </c>
      <c r="B22" s="16" t="s">
        <v>16</v>
      </c>
      <c r="C22" s="20">
        <f>C21/C20*100</f>
        <v>83.456479509788224</v>
      </c>
      <c r="D22" s="20">
        <f t="shared" ref="D22:H22" si="3">D21/D20*100</f>
        <v>82.4224891098835</v>
      </c>
      <c r="E22" s="20">
        <f t="shared" si="3"/>
        <v>83.220828014948623</v>
      </c>
      <c r="F22" s="20">
        <f t="shared" si="3"/>
        <v>83.425478862642123</v>
      </c>
      <c r="G22" s="20">
        <f t="shared" si="3"/>
        <v>84.537837617762406</v>
      </c>
      <c r="H22" s="20">
        <f t="shared" si="3"/>
        <v>83.412193429684308</v>
      </c>
    </row>
    <row r="23" spans="1:10" ht="24" x14ac:dyDescent="0.45">
      <c r="A23" s="29" t="s">
        <v>32</v>
      </c>
      <c r="B23" s="16" t="s">
        <v>15</v>
      </c>
      <c r="C23" s="17">
        <f>-(C12*(C22/100))/100</f>
        <v>-17658.873634098229</v>
      </c>
      <c r="D23" s="17">
        <f t="shared" ref="D23:H23" si="4">-(D12*(D22/100))/100</f>
        <v>-18294.182477371123</v>
      </c>
      <c r="E23" s="17">
        <f t="shared" si="4"/>
        <v>-19746.08881392211</v>
      </c>
      <c r="F23" s="17">
        <f t="shared" si="4"/>
        <v>-22094.070120066688</v>
      </c>
      <c r="G23" s="17">
        <f t="shared" si="4"/>
        <v>-25012.565074885359</v>
      </c>
      <c r="H23" s="17">
        <f t="shared" si="4"/>
        <v>-26215.051070100162</v>
      </c>
    </row>
    <row r="24" spans="1:10" x14ac:dyDescent="0.45">
      <c r="A24" s="37" t="s">
        <v>28</v>
      </c>
      <c r="B24" s="16" t="s">
        <v>15</v>
      </c>
      <c r="C24" s="39">
        <f>-C13/100</f>
        <v>-23886.17</v>
      </c>
      <c r="D24" s="39">
        <f t="shared" ref="D24:H24" si="5">-D13/100</f>
        <v>-25397.89</v>
      </c>
      <c r="E24" s="39">
        <f t="shared" si="5"/>
        <v>-26563.96</v>
      </c>
      <c r="F24" s="39">
        <f t="shared" si="5"/>
        <v>-25338.92</v>
      </c>
      <c r="G24" s="39">
        <f t="shared" si="5"/>
        <v>-28880.28</v>
      </c>
      <c r="H24" s="39">
        <f t="shared" si="5"/>
        <v>-38213.56</v>
      </c>
    </row>
    <row r="25" spans="1:10" x14ac:dyDescent="0.45">
      <c r="A25" s="37" t="s">
        <v>23</v>
      </c>
      <c r="B25" s="16" t="s">
        <v>15</v>
      </c>
      <c r="C25" s="39">
        <f>C14/100</f>
        <v>25663.82</v>
      </c>
      <c r="D25" s="39">
        <f t="shared" ref="D25:H25" si="6">D14/100</f>
        <v>25866.57</v>
      </c>
      <c r="E25" s="39">
        <f t="shared" si="6"/>
        <v>26459.84</v>
      </c>
      <c r="F25" s="39">
        <f t="shared" si="6"/>
        <v>34980.29</v>
      </c>
      <c r="G25" s="39">
        <f t="shared" si="6"/>
        <v>40459.39</v>
      </c>
      <c r="H25" s="39">
        <f t="shared" si="6"/>
        <v>42920.92</v>
      </c>
    </row>
    <row r="26" spans="1:10" x14ac:dyDescent="0.45">
      <c r="A26" s="38" t="s">
        <v>29</v>
      </c>
      <c r="B26" s="16" t="s">
        <v>15</v>
      </c>
      <c r="C26" s="35">
        <f>SUM(C23:C25)</f>
        <v>-15881.223634098227</v>
      </c>
      <c r="D26" s="35">
        <f t="shared" ref="D26:H26" si="7">SUM(D23:D25)</f>
        <v>-17825.502477371127</v>
      </c>
      <c r="E26" s="35">
        <f t="shared" si="7"/>
        <v>-19850.208813922112</v>
      </c>
      <c r="F26" s="35">
        <f t="shared" si="7"/>
        <v>-12452.700120066685</v>
      </c>
      <c r="G26" s="35">
        <f t="shared" si="7"/>
        <v>-13433.455074885358</v>
      </c>
      <c r="H26" s="35">
        <f t="shared" si="7"/>
        <v>-21507.691070100162</v>
      </c>
    </row>
    <row r="27" spans="1:10" ht="24" x14ac:dyDescent="0.45">
      <c r="A27" s="30" t="s">
        <v>30</v>
      </c>
      <c r="B27" s="18" t="s">
        <v>31</v>
      </c>
      <c r="C27" s="19">
        <f>C26/(C21/365)</f>
        <v>-26.907288719745626</v>
      </c>
      <c r="D27" s="19">
        <f t="shared" ref="D27:H27" si="8">D26/(D21/365)</f>
        <v>-28.788371448494672</v>
      </c>
      <c r="E27" s="19">
        <f t="shared" si="8"/>
        <v>-30.976839034282573</v>
      </c>
      <c r="F27" s="19">
        <f t="shared" si="8"/>
        <v>-19.673281786196142</v>
      </c>
      <c r="G27" s="19">
        <f t="shared" si="8"/>
        <v>-23.128474262522854</v>
      </c>
      <c r="H27" s="19">
        <f>H26/(H21/365)</f>
        <v>-32.371354429558068</v>
      </c>
    </row>
    <row r="28" spans="1:10" x14ac:dyDescent="0.45">
      <c r="A28" s="5"/>
      <c r="B28" s="8"/>
      <c r="C28" s="36"/>
      <c r="D28" s="36"/>
      <c r="E28" s="36"/>
      <c r="F28" s="36"/>
      <c r="G28" s="36"/>
      <c r="H28" s="36"/>
    </row>
    <row r="29" spans="1:10" x14ac:dyDescent="0.45">
      <c r="A29" s="4" t="s">
        <v>25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45"/>
    <row r="31" spans="1:10" x14ac:dyDescent="0.45"/>
    <row r="32" spans="1:10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x14ac:dyDescent="0.45"/>
    <row r="46" x14ac:dyDescent="0.45"/>
    <row r="47" x14ac:dyDescent="0.45"/>
    <row r="48" x14ac:dyDescent="0.45"/>
    <row r="49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3BDD774-194B-4779-803D-70495B15F13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回転差資金!C13:H13</xm:f>
              <xm:sqref>I13</xm:sqref>
            </x14:sparkline>
          </x14:sparklines>
        </x14:sparklineGroup>
        <x14:sparklineGroup displayEmptyCellsAs="gap" high="1" low="1" xr2:uid="{59211E9B-9382-404A-BFB4-A16C81DFEB7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回転差資金!C12:H12</xm:f>
              <xm:sqref>I12</xm:sqref>
            </x14:sparkline>
          </x14:sparklines>
        </x14:sparklineGroup>
        <x14:sparklineGroup displayEmptyCellsAs="gap" high="1" low="1" xr2:uid="{F87C4EF4-39C5-4F19-A851-5C6B28E1AA7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回転差資金!C14:H14</xm:f>
              <xm:sqref>I14</xm:sqref>
            </x14:sparkline>
          </x14:sparklines>
        </x14:sparklineGroup>
        <x14:sparklineGroup displayEmptyCellsAs="gap" high="1" low="1" xr2:uid="{144D0FE0-6F98-443B-88FC-2702054B861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回転差資金!C10:H10</xm:f>
              <xm:sqref>I10</xm:sqref>
            </x14:sparkline>
          </x14:sparklines>
        </x14:sparklineGroup>
        <x14:sparklineGroup displayEmptyCellsAs="gap" high="1" low="1" xr2:uid="{D1ED25E2-6B1D-474E-82A0-470AE5C3C57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回転差資金!C11:H11</xm:f>
              <xm:sqref>I11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回転差資金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2023-01-19T04:59:15Z</dcterms:modified>
</cp:coreProperties>
</file>