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E746EBFC-097B-4A65-8833-64C2E1447153}" xr6:coauthVersionLast="47" xr6:coauthVersionMax="47" xr10:uidLastSave="{EA2FF4DA-CAB7-4FE9-B95E-BDB39BFC971B}"/>
  <bookViews>
    <workbookView xWindow="-98" yWindow="-98" windowWidth="20715" windowHeight="13155" tabRatio="681" xr2:uid="{F0365B5C-8FC7-4E81-8465-7077C0B2E864}"/>
  </bookViews>
  <sheets>
    <sheet name="PEGレシオ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3" l="1"/>
  <c r="G24" i="33"/>
  <c r="E22" i="33"/>
  <c r="F22" i="33"/>
  <c r="F23" i="33" s="1"/>
  <c r="G22" i="33"/>
  <c r="H22" i="33"/>
  <c r="H24" i="33" s="1"/>
  <c r="D22" i="33"/>
  <c r="D23" i="33" s="1"/>
  <c r="D20" i="33" s="1"/>
  <c r="C22" i="33"/>
  <c r="C21" i="33"/>
  <c r="D21" i="33"/>
  <c r="E21" i="33"/>
  <c r="F21" i="33"/>
  <c r="G21" i="33"/>
  <c r="H21" i="33"/>
  <c r="C26" i="33"/>
  <c r="C25" i="33"/>
  <c r="H26" i="33"/>
  <c r="G26" i="33"/>
  <c r="F26" i="33"/>
  <c r="E26" i="33"/>
  <c r="D26" i="33"/>
  <c r="A26" i="33"/>
  <c r="H25" i="33"/>
  <c r="G25" i="33"/>
  <c r="F25" i="33"/>
  <c r="E25" i="33"/>
  <c r="D25" i="33"/>
  <c r="A25" i="33"/>
  <c r="H19" i="33"/>
  <c r="G19" i="33"/>
  <c r="F19" i="33"/>
  <c r="E19" i="33"/>
  <c r="D19" i="33"/>
  <c r="C19" i="33"/>
  <c r="G23" i="33" l="1"/>
  <c r="G20" i="33" s="1"/>
  <c r="E23" i="33"/>
  <c r="E20" i="33" s="1"/>
  <c r="H23" i="33"/>
  <c r="H20" i="33" s="1"/>
  <c r="F24" i="33"/>
  <c r="E24" i="33"/>
  <c r="C24" i="33"/>
  <c r="D24" i="33"/>
</calcChain>
</file>

<file path=xl/sharedStrings.xml><?xml version="1.0" encoding="utf-8"?>
<sst xmlns="http://schemas.openxmlformats.org/spreadsheetml/2006/main" count="39" uniqueCount="31">
  <si>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</si>
  <si>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</si>
  <si>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</si>
  <si>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</si>
  <si>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</si>
  <si>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</si>
  <si>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FY19</t>
    <phoneticPr fontId="5"/>
  </si>
  <si>
    <t>FY20</t>
    <phoneticPr fontId="5"/>
  </si>
  <si>
    <t>FY21</t>
    <phoneticPr fontId="5"/>
  </si>
  <si>
    <t>※FY16=2016年度＝2017年3月期</t>
    <rPh sb="17" eb="18">
      <t>ネン</t>
    </rPh>
    <rPh sb="19" eb="21">
      <t>ガツキ</t>
    </rPh>
    <phoneticPr fontId="5"/>
  </si>
  <si>
    <t>FY17</t>
  </si>
  <si>
    <t>FY18</t>
  </si>
  <si>
    <t>●財務データ</t>
    <rPh sb="1" eb="3">
      <t>ザイム</t>
    </rPh>
    <phoneticPr fontId="5"/>
  </si>
  <si>
    <t>株価収益率</t>
    <phoneticPr fontId="2"/>
  </si>
  <si>
    <t>倍</t>
    <rPh sb="0" eb="1">
      <t>バイ</t>
    </rPh>
    <phoneticPr fontId="2"/>
  </si>
  <si>
    <t>円</t>
    <rPh sb="0" eb="1">
      <t>エン</t>
    </rPh>
    <phoneticPr fontId="2"/>
  </si>
  <si>
    <t>最高株価</t>
    <rPh sb="0" eb="4">
      <t>サイコウカブカ</t>
    </rPh>
    <phoneticPr fontId="2"/>
  </si>
  <si>
    <t>最低株価</t>
    <rPh sb="0" eb="4">
      <t>サイテイカブカ</t>
    </rPh>
    <phoneticPr fontId="2"/>
  </si>
  <si>
    <t>PER</t>
    <phoneticPr fontId="2"/>
  </si>
  <si>
    <t>EPS</t>
    <phoneticPr fontId="2"/>
  </si>
  <si>
    <t>算定株価</t>
    <rPh sb="0" eb="4">
      <t>サンテイカブカ</t>
    </rPh>
    <phoneticPr fontId="2"/>
  </si>
  <si>
    <t>係数</t>
    <rPh sb="0" eb="2">
      <t>ケイスウ</t>
    </rPh>
    <phoneticPr fontId="2"/>
  </si>
  <si>
    <t>PEGレシオ</t>
    <phoneticPr fontId="5"/>
  </si>
  <si>
    <t>PEGレシオの計算</t>
    <rPh sb="7" eb="9">
      <t>ケイサン</t>
    </rPh>
    <phoneticPr fontId="5"/>
  </si>
  <si>
    <t>PEGレシオの推移</t>
    <rPh sb="7" eb="9">
      <t>スイイ</t>
    </rPh>
    <phoneticPr fontId="5"/>
  </si>
  <si>
    <t>PEGレシオ</t>
    <phoneticPr fontId="2"/>
  </si>
  <si>
    <t>EPS成長率</t>
    <rPh sb="3" eb="6">
      <t>セイチョウリツ</t>
    </rPh>
    <phoneticPr fontId="2"/>
  </si>
  <si>
    <t>％</t>
    <phoneticPr fontId="2"/>
  </si>
  <si>
    <t>サンプル_エムスリー</t>
    <phoneticPr fontId="4"/>
  </si>
  <si>
    <t>親会社の所有者に帰属する基本的１株当たり当期利益</t>
    <phoneticPr fontId="2"/>
  </si>
  <si>
    <t>親会社所有者帰属持分比率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</si>
</sst>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5" borderId="12" xfId="0" applyFont="1" applyFill="1" applyBorder="1">
      <alignment vertical="center"/>
    </xf>
    <xf numFmtId="38" fontId="9" fillId="0" borderId="12" xfId="1" applyFont="1" applyBorder="1">
      <alignment vertical="center"/>
    </xf>
    <xf numFmtId="176" fontId="9" fillId="0" borderId="13" xfId="1" applyNumberFormat="1" applyFont="1" applyBorder="1">
      <alignment vertical="center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0" fontId="10" fillId="0" borderId="3" xfId="0" applyFont="1" applyBorder="1" applyAlignment="1">
      <alignment vertical="center" wrapText="1"/>
    </xf>
    <xf numFmtId="40" fontId="8" fillId="3" borderId="7" xfId="1" applyNumberFormat="1" applyFont="1" applyFill="1" applyBorder="1">
      <alignment vertical="center"/>
    </xf>
    <xf numFmtId="40" fontId="8" fillId="3" borderId="8" xfId="1" applyNumberFormat="1" applyFont="1" applyFill="1" applyBorder="1">
      <alignment vertical="center"/>
    </xf>
    <xf numFmtId="40" fontId="8" fillId="3" borderId="8" xfId="1" applyNumberFormat="1" applyFont="1" applyFill="1" applyBorder="1" applyAlignment="1">
      <alignment vertical="center" wrapText="1"/>
    </xf>
    <xf numFmtId="40" fontId="8" fillId="3" borderId="2" xfId="1" applyNumberFormat="1" applyFont="1" applyFill="1" applyBorder="1">
      <alignment vertical="center"/>
    </xf>
    <xf numFmtId="40" fontId="8" fillId="3" borderId="10" xfId="1" applyNumberFormat="1" applyFont="1" applyFill="1" applyBorder="1">
      <alignment vertical="center"/>
    </xf>
    <xf numFmtId="40" fontId="8" fillId="3" borderId="10" xfId="1" applyNumberFormat="1" applyFont="1" applyFill="1" applyBorder="1" applyAlignment="1">
      <alignment vertical="center" wrapText="1"/>
    </xf>
    <xf numFmtId="40" fontId="8" fillId="3" borderId="11" xfId="1" applyNumberFormat="1" applyFont="1" applyFill="1" applyBorder="1">
      <alignment vertical="center"/>
    </xf>
    <xf numFmtId="40" fontId="8" fillId="3" borderId="14" xfId="1" applyNumberFormat="1" applyFont="1" applyFill="1" applyBorder="1">
      <alignment vertical="center"/>
    </xf>
    <xf numFmtId="40" fontId="8" fillId="3" borderId="15" xfId="1" applyNumberFormat="1" applyFont="1" applyFill="1" applyBorder="1">
      <alignment vertical="center"/>
    </xf>
    <xf numFmtId="40" fontId="8" fillId="3" borderId="15" xfId="1" applyNumberFormat="1" applyFont="1" applyFill="1" applyBorder="1" applyAlignment="1">
      <alignment vertical="center" wrapText="1"/>
    </xf>
    <xf numFmtId="40" fontId="8" fillId="3" borderId="16" xfId="1" applyNumberFormat="1" applyFont="1" applyFill="1" applyBorder="1">
      <alignment vertical="center"/>
    </xf>
    <xf numFmtId="40" fontId="8" fillId="3" borderId="9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PEG</a:t>
            </a:r>
            <a:r>
              <a:rPr lang="ja-JP" altLang="en-US" b="1"/>
              <a:t>レシオの推移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414619883040928E-2"/>
          <c:y val="0.15331722222222222"/>
          <c:w val="0.86714839181286552"/>
          <c:h val="0.6717677777777777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PEGレシオ!$A$22:$B$22</c:f>
              <c:strCache>
                <c:ptCount val="2"/>
                <c:pt idx="0">
                  <c:v>EPS</c:v>
                </c:pt>
                <c:pt idx="1">
                  <c:v>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PEGレシオ!$C$22:$H$22</c:f>
              <c:numCache>
                <c:formatCode>#,##0.0;[Red]\-#,##0.0</c:formatCode>
                <c:ptCount val="6"/>
                <c:pt idx="0">
                  <c:v>35.213675213675209</c:v>
                </c:pt>
                <c:pt idx="1">
                  <c:v>39.533898305084747</c:v>
                </c:pt>
                <c:pt idx="2">
                  <c:v>42.030598052851175</c:v>
                </c:pt>
                <c:pt idx="3">
                  <c:v>42.576769025367149</c:v>
                </c:pt>
                <c:pt idx="4">
                  <c:v>76.13387978142076</c:v>
                </c:pt>
                <c:pt idx="5">
                  <c:v>126.25503355704699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8-4DC4-A39D-BEB453F2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9584464"/>
        <c:axId val="373350496"/>
      </c:barChart>
      <c:lineChart>
        <c:grouping val="standard"/>
        <c:varyColors val="0"/>
        <c:ser>
          <c:idx val="0"/>
          <c:order val="0"/>
          <c:tx>
            <c:strRef>
              <c:f>PEGレシオ!$A$20:$B$20</c:f>
              <c:strCache>
                <c:ptCount val="2"/>
                <c:pt idx="0">
                  <c:v>PEGレシオ</c:v>
                </c:pt>
                <c:pt idx="1">
                  <c:v>係数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PEGレシオ!$C$20:$H$20</c:f>
              <c:numCache>
                <c:formatCode>#,##0.0;[Red]\-#,##0.0</c:formatCode>
                <c:ptCount val="6"/>
                <c:pt idx="1">
                  <c:v>4.5563490653030359</c:v>
                </c:pt>
                <c:pt idx="2">
                  <c:v>13.522630898147103</c:v>
                </c:pt>
                <c:pt idx="3">
                  <c:v>47.250382211947127</c:v>
                </c:pt>
                <c:pt idx="4">
                  <c:v>1.2713228762020814</c:v>
                </c:pt>
                <c:pt idx="5">
                  <c:v>2.0643168568331327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8-4DC4-A39D-BEB453F2C9F0}"/>
            </c:ext>
          </c:extLst>
        </c:ser>
        <c:ser>
          <c:idx val="3"/>
          <c:order val="3"/>
          <c:tx>
            <c:strRef>
              <c:f>PEGレシオ!$A$23:$B$23</c:f>
              <c:strCache>
                <c:ptCount val="2"/>
                <c:pt idx="0">
                  <c:v>EPS成長率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PEGレシオ!$C$23:$H$23</c:f>
              <c:numCache>
                <c:formatCode>#,##0.0;[Red]\-#,##0.0</c:formatCode>
                <c:ptCount val="6"/>
                <c:pt idx="1">
                  <c:v>12.268594701332914</c:v>
                </c:pt>
                <c:pt idx="2">
                  <c:v>6.3153391261830327</c:v>
                </c:pt>
                <c:pt idx="3">
                  <c:v>1.2994603879516382</c:v>
                </c:pt>
                <c:pt idx="4">
                  <c:v>78.815540784835875</c:v>
                </c:pt>
                <c:pt idx="5">
                  <c:v>65.83291685583778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27D8-4DC4-A39D-BEB453F2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55280"/>
        <c:axId val="356613616"/>
      </c:lineChart>
      <c:lineChart>
        <c:grouping val="standard"/>
        <c:varyColors val="0"/>
        <c:ser>
          <c:idx val="1"/>
          <c:order val="1"/>
          <c:tx>
            <c:strRef>
              <c:f>PEGレシオ!$A$21:$B$21</c:f>
              <c:strCache>
                <c:ptCount val="2"/>
                <c:pt idx="0">
                  <c:v>PER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PEGレシオ!$C$21:$H$21</c:f>
              <c:numCache>
                <c:formatCode>#,##0.0;[Red]\-#,##0.0</c:formatCode>
                <c:ptCount val="6"/>
                <c:pt idx="0">
                  <c:v>92.4</c:v>
                </c:pt>
                <c:pt idx="1">
                  <c:v>55.9</c:v>
                </c:pt>
                <c:pt idx="2">
                  <c:v>85.4</c:v>
                </c:pt>
                <c:pt idx="3">
                  <c:v>61.4</c:v>
                </c:pt>
                <c:pt idx="4">
                  <c:v>100.2</c:v>
                </c:pt>
                <c:pt idx="5">
                  <c:v>135.9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8-4DC4-A39D-BEB453F2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84464"/>
        <c:axId val="373350496"/>
        <c:extLst/>
      </c:lineChart>
      <c:catAx>
        <c:axId val="3666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6613616"/>
        <c:crosses val="autoZero"/>
        <c:auto val="1"/>
        <c:lblAlgn val="ctr"/>
        <c:lblOffset val="100"/>
        <c:noMultiLvlLbl val="0"/>
      </c:catAx>
      <c:valAx>
        <c:axId val="3566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PEG/</a:t>
                </a:r>
                <a:r>
                  <a:rPr lang="ja-JP" altLang="en-US"/>
                  <a:t>成長率）</a:t>
                </a:r>
              </a:p>
            </c:rich>
          </c:tx>
          <c:layout>
            <c:manualLayout>
              <c:xMode val="edge"/>
              <c:yMode val="edge"/>
              <c:x val="3.7134502923976609E-3"/>
              <c:y val="5.66161111111111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6655280"/>
        <c:crosses val="autoZero"/>
        <c:crossBetween val="between"/>
      </c:valAx>
      <c:valAx>
        <c:axId val="37335049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PER/EPS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0436008771929821"/>
              <c:y val="3.54494444444444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9584464"/>
        <c:crosses val="max"/>
        <c:crossBetween val="between"/>
      </c:valAx>
      <c:catAx>
        <c:axId val="32958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5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株価の推移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414619883040928E-2"/>
          <c:y val="0.15331722222222222"/>
          <c:w val="0.89871271929824559"/>
          <c:h val="0.67176777777777774"/>
        </c:manualLayout>
      </c:layout>
      <c:areaChart>
        <c:grouping val="standard"/>
        <c:varyColors val="0"/>
        <c:ser>
          <c:idx val="5"/>
          <c:order val="1"/>
          <c:tx>
            <c:strRef>
              <c:f>PEGレシオ!$A$25:$B$25</c:f>
              <c:strCache>
                <c:ptCount val="2"/>
                <c:pt idx="0">
                  <c:v>最高株価</c:v>
                </c:pt>
                <c:pt idx="1">
                  <c:v>円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8575">
              <a:noFill/>
            </a:ln>
            <a:effectLst/>
          </c:spPr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PEGレシオ!$C$25:$H$25</c:f>
              <c:numCache>
                <c:formatCode>#,##0_);[Red]\(#,##0\)</c:formatCode>
                <c:ptCount val="6"/>
                <c:pt idx="0">
                  <c:v>3940</c:v>
                </c:pt>
                <c:pt idx="1">
                  <c:v>3940</c:v>
                </c:pt>
                <c:pt idx="2">
                  <c:v>4885</c:v>
                </c:pt>
                <c:pt idx="3">
                  <c:v>2704</c:v>
                </c:pt>
                <c:pt idx="4">
                  <c:v>3475</c:v>
                </c:pt>
                <c:pt idx="5">
                  <c:v>10675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540-4824-B88B-4B83BBE3A979}"/>
            </c:ext>
          </c:extLst>
        </c:ser>
        <c:ser>
          <c:idx val="6"/>
          <c:order val="2"/>
          <c:tx>
            <c:strRef>
              <c:f>PEGレシオ!$A$26:$B$26</c:f>
              <c:strCache>
                <c:ptCount val="2"/>
                <c:pt idx="0">
                  <c:v>最低株価</c:v>
                </c:pt>
                <c:pt idx="1">
                  <c:v>円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8575">
              <a:noFill/>
            </a:ln>
            <a:effectLst/>
          </c:spPr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PEGレシオ!$C$26:$H$26</c:f>
              <c:numCache>
                <c:formatCode>#,##0_);[Red]\(#,##0\)</c:formatCode>
                <c:ptCount val="6"/>
                <c:pt idx="0">
                  <c:v>2573</c:v>
                </c:pt>
                <c:pt idx="1">
                  <c:v>2573</c:v>
                </c:pt>
                <c:pt idx="2">
                  <c:v>2733</c:v>
                </c:pt>
                <c:pt idx="3">
                  <c:v>1350</c:v>
                </c:pt>
                <c:pt idx="4">
                  <c:v>1747</c:v>
                </c:pt>
                <c:pt idx="5">
                  <c:v>3065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540-4824-B88B-4B83BBE3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55280"/>
        <c:axId val="356613616"/>
      </c:areaChart>
      <c:lineChart>
        <c:grouping val="standard"/>
        <c:varyColors val="0"/>
        <c:ser>
          <c:idx val="4"/>
          <c:order val="0"/>
          <c:tx>
            <c:strRef>
              <c:f>PEGレシオ!$A$24:$B$24</c:f>
              <c:strCache>
                <c:ptCount val="2"/>
                <c:pt idx="0">
                  <c:v>算定株価</c:v>
                </c:pt>
                <c:pt idx="1">
                  <c:v>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PEGレシオ!$C$19:$H$19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PEGレシオ!$C$24:$H$24</c:f>
              <c:numCache>
                <c:formatCode>#,##0_);[Red]\(#,##0\)</c:formatCode>
                <c:ptCount val="6"/>
                <c:pt idx="0">
                  <c:v>3253.7435897435894</c:v>
                </c:pt>
                <c:pt idx="1">
                  <c:v>2209.9449152542375</c:v>
                </c:pt>
                <c:pt idx="2">
                  <c:v>3589.4130737134906</c:v>
                </c:pt>
                <c:pt idx="3">
                  <c:v>2614.2136181575429</c:v>
                </c:pt>
                <c:pt idx="4">
                  <c:v>7628.6147540983602</c:v>
                </c:pt>
                <c:pt idx="5">
                  <c:v>17158.059060402687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E540-4824-B88B-4B83BBE3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55280"/>
        <c:axId val="356613616"/>
        <c:extLst/>
      </c:lineChart>
      <c:catAx>
        <c:axId val="3666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6613616"/>
        <c:crosses val="autoZero"/>
        <c:auto val="1"/>
        <c:lblAlgn val="ctr"/>
        <c:lblOffset val="100"/>
        <c:noMultiLvlLbl val="0"/>
      </c:catAx>
      <c:valAx>
        <c:axId val="3566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66161111111111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665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28</xdr:row>
      <xdr:rowOff>71437</xdr:rowOff>
    </xdr:from>
    <xdr:to>
      <xdr:col>8</xdr:col>
      <xdr:colOff>320137</xdr:colOff>
      <xdr:row>47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204D4A-70B9-45F5-9CC8-480812BFD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</xdr:colOff>
      <xdr:row>47</xdr:row>
      <xdr:rowOff>176212</xdr:rowOff>
    </xdr:from>
    <xdr:to>
      <xdr:col>8</xdr:col>
      <xdr:colOff>320137</xdr:colOff>
      <xdr:row>66</xdr:row>
      <xdr:rowOff>156712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B33EF4-8E72-49DC-9E2E-3EF9267E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D4A2-BC84-4E8F-828F-8182ECB82731}">
  <dimension ref="A1:J68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22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28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12</v>
      </c>
      <c r="B8" s="7"/>
    </row>
    <row r="9" spans="1:10" x14ac:dyDescent="0.45">
      <c r="A9" s="8" t="s">
        <v>3</v>
      </c>
      <c r="B9" s="8" t="s">
        <v>4</v>
      </c>
      <c r="C9" s="9" t="s">
        <v>5</v>
      </c>
      <c r="D9" s="10" t="s">
        <v>10</v>
      </c>
      <c r="E9" s="10" t="s">
        <v>11</v>
      </c>
      <c r="F9" s="10" t="s">
        <v>6</v>
      </c>
      <c r="G9" s="10" t="s">
        <v>7</v>
      </c>
      <c r="H9" s="11" t="s">
        <v>8</v>
      </c>
    </row>
    <row r="10" spans="1:10" ht="31.5" x14ac:dyDescent="0.45">
      <c r="A10" s="25" t="s">
        <v>29</v>
      </c>
      <c r="B10" s="12" t="s">
        <v>15</v>
      </c>
      <c r="C10" s="26">
        <v>24.72</v>
      </c>
      <c r="D10" s="27">
        <v>27.99</v>
      </c>
      <c r="E10" s="28">
        <v>30.22</v>
      </c>
      <c r="F10" s="28">
        <v>31.89</v>
      </c>
      <c r="G10" s="27">
        <v>55.73</v>
      </c>
      <c r="H10" s="29">
        <v>94.06</v>
      </c>
    </row>
    <row r="11" spans="1:10" ht="24" x14ac:dyDescent="0.45">
      <c r="A11" s="6" t="s">
        <v>30</v>
      </c>
      <c r="B11" s="12" t="s">
        <v>27</v>
      </c>
      <c r="C11" s="26">
        <v>70.2</v>
      </c>
      <c r="D11" s="27">
        <v>70.8</v>
      </c>
      <c r="E11" s="28">
        <v>71.900000000000006</v>
      </c>
      <c r="F11" s="28">
        <v>74.900000000000006</v>
      </c>
      <c r="G11" s="27">
        <v>73.2</v>
      </c>
      <c r="H11" s="29">
        <v>74.5</v>
      </c>
    </row>
    <row r="12" spans="1:10" x14ac:dyDescent="0.45">
      <c r="A12" s="13" t="s">
        <v>13</v>
      </c>
      <c r="B12" s="12" t="s">
        <v>14</v>
      </c>
      <c r="C12" s="26">
        <v>92.4</v>
      </c>
      <c r="D12" s="27">
        <v>55.9</v>
      </c>
      <c r="E12" s="28">
        <v>85.4</v>
      </c>
      <c r="F12" s="28">
        <v>61.4</v>
      </c>
      <c r="G12" s="27">
        <v>100.2</v>
      </c>
      <c r="H12" s="29">
        <v>135.9</v>
      </c>
    </row>
    <row r="13" spans="1:10" x14ac:dyDescent="0.45">
      <c r="A13" s="13" t="s">
        <v>16</v>
      </c>
      <c r="B13" s="12" t="s">
        <v>15</v>
      </c>
      <c r="C13" s="33">
        <v>3940</v>
      </c>
      <c r="D13" s="34">
        <v>3940</v>
      </c>
      <c r="E13" s="35">
        <v>4885</v>
      </c>
      <c r="F13" s="35">
        <v>2704</v>
      </c>
      <c r="G13" s="34">
        <v>3475</v>
      </c>
      <c r="H13" s="36">
        <v>10675</v>
      </c>
    </row>
    <row r="14" spans="1:10" ht="15.4" thickBot="1" x14ac:dyDescent="0.5">
      <c r="A14" s="13" t="s">
        <v>17</v>
      </c>
      <c r="B14" s="12" t="s">
        <v>15</v>
      </c>
      <c r="C14" s="37">
        <v>2573</v>
      </c>
      <c r="D14" s="30">
        <v>2573</v>
      </c>
      <c r="E14" s="31">
        <v>2733</v>
      </c>
      <c r="F14" s="31">
        <v>1350</v>
      </c>
      <c r="G14" s="30">
        <v>1747</v>
      </c>
      <c r="H14" s="32">
        <v>3065</v>
      </c>
    </row>
    <row r="15" spans="1:10" x14ac:dyDescent="0.45">
      <c r="C15" s="8" t="s">
        <v>9</v>
      </c>
    </row>
    <row r="16" spans="1:10" x14ac:dyDescent="0.45"/>
    <row r="17" spans="1:10" x14ac:dyDescent="0.45">
      <c r="A17" s="4" t="s">
        <v>23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C18" s="7"/>
      <c r="D18" s="7"/>
      <c r="E18" s="7"/>
      <c r="F18" s="7"/>
      <c r="G18" s="7"/>
      <c r="H18" s="7"/>
    </row>
    <row r="19" spans="1:10" x14ac:dyDescent="0.45">
      <c r="A19" s="7"/>
      <c r="B19" s="7"/>
      <c r="C19" s="14" t="str">
        <f>C9</f>
        <v>FY16</v>
      </c>
      <c r="D19" s="14" t="str">
        <f>D9</f>
        <v>FY17</v>
      </c>
      <c r="E19" s="14" t="str">
        <f>E9</f>
        <v>FY18</v>
      </c>
      <c r="F19" s="14" t="str">
        <f>F9</f>
        <v>FY19</v>
      </c>
      <c r="G19" s="14" t="str">
        <f>G9</f>
        <v>FY20</v>
      </c>
      <c r="H19" s="14" t="str">
        <f>H9</f>
        <v>FY21</v>
      </c>
    </row>
    <row r="20" spans="1:10" x14ac:dyDescent="0.45">
      <c r="A20" s="15" t="s">
        <v>25</v>
      </c>
      <c r="B20" s="15" t="s">
        <v>21</v>
      </c>
      <c r="C20" s="18"/>
      <c r="D20" s="18">
        <f>D21/D23</f>
        <v>4.5563490653030359</v>
      </c>
      <c r="E20" s="18">
        <f t="shared" ref="E20:H20" si="0">E21/E23</f>
        <v>13.522630898147103</v>
      </c>
      <c r="F20" s="18">
        <f>F21/F23</f>
        <v>47.250382211947127</v>
      </c>
      <c r="G20" s="18">
        <f t="shared" si="0"/>
        <v>1.2713228762020814</v>
      </c>
      <c r="H20" s="18">
        <f t="shared" si="0"/>
        <v>2.0643168568331327</v>
      </c>
    </row>
    <row r="21" spans="1:10" x14ac:dyDescent="0.45">
      <c r="A21" s="22" t="s">
        <v>18</v>
      </c>
      <c r="B21" s="19" t="s">
        <v>14</v>
      </c>
      <c r="C21" s="24">
        <f>C12</f>
        <v>92.4</v>
      </c>
      <c r="D21" s="24">
        <f t="shared" ref="D21:H21" si="1">D12</f>
        <v>55.9</v>
      </c>
      <c r="E21" s="24">
        <f t="shared" si="1"/>
        <v>85.4</v>
      </c>
      <c r="F21" s="24">
        <f t="shared" si="1"/>
        <v>61.4</v>
      </c>
      <c r="G21" s="24">
        <f t="shared" si="1"/>
        <v>100.2</v>
      </c>
      <c r="H21" s="24">
        <f t="shared" si="1"/>
        <v>135.9</v>
      </c>
    </row>
    <row r="22" spans="1:10" x14ac:dyDescent="0.45">
      <c r="A22" s="22" t="s">
        <v>19</v>
      </c>
      <c r="B22" s="19" t="s">
        <v>15</v>
      </c>
      <c r="C22" s="24">
        <f>C10/(C11/100)</f>
        <v>35.213675213675209</v>
      </c>
      <c r="D22" s="24">
        <f>D10/(D11/100)</f>
        <v>39.533898305084747</v>
      </c>
      <c r="E22" s="24">
        <f t="shared" ref="E22:H22" si="2">E10/(E11/100)</f>
        <v>42.030598052851175</v>
      </c>
      <c r="F22" s="24">
        <f t="shared" si="2"/>
        <v>42.576769025367149</v>
      </c>
      <c r="G22" s="24">
        <f t="shared" si="2"/>
        <v>76.13387978142076</v>
      </c>
      <c r="H22" s="24">
        <f t="shared" si="2"/>
        <v>126.25503355704699</v>
      </c>
    </row>
    <row r="23" spans="1:10" x14ac:dyDescent="0.45">
      <c r="A23" s="22" t="s">
        <v>26</v>
      </c>
      <c r="B23" s="19" t="s">
        <v>27</v>
      </c>
      <c r="C23" s="24"/>
      <c r="D23" s="24">
        <f>(D22-C22)/C22*100</f>
        <v>12.268594701332914</v>
      </c>
      <c r="E23" s="24">
        <f>(E22-D22)/D22*100</f>
        <v>6.3153391261830327</v>
      </c>
      <c r="F23" s="24">
        <f>(F22-E22)/E22*100</f>
        <v>1.2994603879516382</v>
      </c>
      <c r="G23" s="24">
        <f>(G22-F22)/F22*100</f>
        <v>78.815540784835875</v>
      </c>
      <c r="H23" s="24">
        <f>(H22-G22)/G22*100</f>
        <v>65.83291685583778</v>
      </c>
    </row>
    <row r="24" spans="1:10" x14ac:dyDescent="0.45">
      <c r="A24" s="22" t="s">
        <v>20</v>
      </c>
      <c r="B24" s="19" t="s">
        <v>15</v>
      </c>
      <c r="C24" s="20">
        <f>C21*C22</f>
        <v>3253.7435897435894</v>
      </c>
      <c r="D24" s="20">
        <f>D21*D22</f>
        <v>2209.9449152542375</v>
      </c>
      <c r="E24" s="20">
        <f>E21*E22</f>
        <v>3589.4130737134906</v>
      </c>
      <c r="F24" s="20">
        <f>F21*F22</f>
        <v>2614.2136181575429</v>
      </c>
      <c r="G24" s="20">
        <f>G21*G22</f>
        <v>7628.6147540983602</v>
      </c>
      <c r="H24" s="20">
        <f>H21*H22</f>
        <v>17158.059060402687</v>
      </c>
    </row>
    <row r="25" spans="1:10" x14ac:dyDescent="0.45">
      <c r="A25" s="22" t="str">
        <f>A13</f>
        <v>最高株価</v>
      </c>
      <c r="B25" s="19" t="s">
        <v>15</v>
      </c>
      <c r="C25" s="20">
        <f>C13</f>
        <v>3940</v>
      </c>
      <c r="D25" s="20">
        <f t="shared" ref="D25:H26" si="3">D13</f>
        <v>3940</v>
      </c>
      <c r="E25" s="20">
        <f t="shared" si="3"/>
        <v>4885</v>
      </c>
      <c r="F25" s="20">
        <f t="shared" si="3"/>
        <v>2704</v>
      </c>
      <c r="G25" s="20">
        <f t="shared" si="3"/>
        <v>3475</v>
      </c>
      <c r="H25" s="20">
        <f t="shared" si="3"/>
        <v>10675</v>
      </c>
    </row>
    <row r="26" spans="1:10" x14ac:dyDescent="0.45">
      <c r="A26" s="23" t="str">
        <f>A14</f>
        <v>最低株価</v>
      </c>
      <c r="B26" s="16" t="s">
        <v>15</v>
      </c>
      <c r="C26" s="17">
        <f>C14</f>
        <v>2573</v>
      </c>
      <c r="D26" s="17">
        <f t="shared" si="3"/>
        <v>2573</v>
      </c>
      <c r="E26" s="17">
        <f t="shared" si="3"/>
        <v>2733</v>
      </c>
      <c r="F26" s="17">
        <f t="shared" si="3"/>
        <v>1350</v>
      </c>
      <c r="G26" s="17">
        <f t="shared" si="3"/>
        <v>1747</v>
      </c>
      <c r="H26" s="17">
        <f t="shared" si="3"/>
        <v>3065</v>
      </c>
    </row>
    <row r="27" spans="1:10" x14ac:dyDescent="0.45">
      <c r="A27" s="5"/>
      <c r="C27" s="21"/>
      <c r="D27" s="21"/>
      <c r="E27" s="21"/>
      <c r="F27" s="21"/>
      <c r="G27" s="21"/>
      <c r="H27" s="21"/>
    </row>
    <row r="28" spans="1:10" x14ac:dyDescent="0.45">
      <c r="A28" s="4" t="s">
        <v>24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24:F24 E20 G20:H20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6C410925-9777-4AD7-B6A8-1DFB4F61BA4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PEGレシオ!C13:H13</xm:f>
              <xm:sqref>I13</xm:sqref>
            </x14:sparkline>
          </x14:sparklines>
        </x14:sparklineGroup>
        <x14:sparklineGroup displayEmptyCellsAs="gap" high="1" low="1" xr2:uid="{A2F3358C-D136-4CF5-AA30-54DB81669BB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PEGレシオ!C11:H11</xm:f>
              <xm:sqref>I11</xm:sqref>
            </x14:sparkline>
          </x14:sparklines>
        </x14:sparklineGroup>
        <x14:sparklineGroup displayEmptyCellsAs="gap" high="1" low="1" xr2:uid="{2365662F-4D66-4428-8CD3-10FB103EC75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PEGレシオ!C12:H12</xm:f>
              <xm:sqref>I12</xm:sqref>
            </x14:sparkline>
          </x14:sparklines>
        </x14:sparklineGroup>
        <x14:sparklineGroup displayEmptyCellsAs="gap" high="1" low="1" xr2:uid="{7C3BB80C-E66B-4E11-8A97-844C50BE794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PEGレシオ!C10:H10</xm:f>
              <xm:sqref>I10</xm:sqref>
            </x14:sparkline>
          </x14:sparklines>
        </x14:sparklineGroup>
        <x14:sparklineGroup displayEmptyCellsAs="gap" high="1" low="1" xr2:uid="{F56E06EA-6620-4E48-9A62-5F8F6C3A00A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PEGレシオ!C14:H14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PEGレシオ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2023-03-10T03:35:57Z</dcterms:modified>
</cp:coreProperties>
</file>