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2" documentId="8_{B4068AC0-C7DF-4102-ACA4-E47D01DC0791}" xr6:coauthVersionLast="47" xr6:coauthVersionMax="47" xr10:uidLastSave="{14D76590-B002-40A2-AAB5-C6998469FB70}"/>
  <bookViews>
    <workbookView xWindow="-98" yWindow="-98" windowWidth="20715" windowHeight="13155" tabRatio="681" xr2:uid="{F0365B5C-8FC7-4E81-8465-7077C0B2E864}"/>
  </bookViews>
  <sheets>
    <sheet name="ROCE" sheetId="2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29" l="1"/>
  <c r="C34" i="29"/>
  <c r="C33" i="29"/>
  <c r="C32" i="29"/>
  <c r="H31" i="29"/>
  <c r="D31" i="29"/>
  <c r="E30" i="29"/>
  <c r="D30" i="29"/>
  <c r="C29" i="29"/>
  <c r="C28" i="29"/>
  <c r="D28" i="29"/>
  <c r="E28" i="29"/>
  <c r="F28" i="29"/>
  <c r="G28" i="29"/>
  <c r="H28" i="29"/>
  <c r="C27" i="29"/>
  <c r="D27" i="29"/>
  <c r="E27" i="29"/>
  <c r="F27" i="29"/>
  <c r="G27" i="29"/>
  <c r="H27" i="29"/>
  <c r="C26" i="29"/>
  <c r="H26" i="29"/>
  <c r="G26" i="29"/>
  <c r="F26" i="29"/>
  <c r="E26" i="29"/>
  <c r="D26" i="29"/>
  <c r="H25" i="29"/>
  <c r="G25" i="29"/>
  <c r="F25" i="29"/>
  <c r="E25" i="29"/>
  <c r="D25" i="29"/>
  <c r="C25" i="29"/>
  <c r="D29" i="29" l="1"/>
  <c r="F34" i="29"/>
  <c r="F33" i="29"/>
  <c r="H30" i="29"/>
  <c r="G29" i="29"/>
  <c r="E29" i="29"/>
  <c r="G34" i="29"/>
  <c r="H34" i="29"/>
  <c r="F30" i="29"/>
  <c r="F29" i="29"/>
  <c r="G30" i="29"/>
  <c r="H33" i="29"/>
  <c r="H29" i="29"/>
  <c r="E32" i="29"/>
  <c r="G33" i="29"/>
  <c r="E34" i="29"/>
  <c r="F32" i="29"/>
  <c r="G32" i="29"/>
  <c r="H32" i="29"/>
  <c r="D33" i="29"/>
  <c r="D32" i="29"/>
  <c r="E33" i="29"/>
  <c r="E31" i="29" l="1"/>
  <c r="G31" i="29"/>
  <c r="F31" i="29"/>
</calcChain>
</file>

<file path=xl/sharedStrings.xml><?xml version="1.0" encoding="utf-8"?>
<sst xmlns="http://schemas.openxmlformats.org/spreadsheetml/2006/main" count="58" uniqueCount="40">
  <si>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</si>
  <si>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</si>
  <si>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</si>
  <si>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●財務諸表</t>
    <rPh sb="1" eb="5">
      <t>ザイムショヒョウ</t>
    </rPh>
    <phoneticPr fontId="5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</si>
  <si>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</si>
  <si>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</si>
  <si>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</si>
  <si>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FY17</t>
    <phoneticPr fontId="5"/>
  </si>
  <si>
    <t>FY18</t>
    <phoneticPr fontId="5"/>
  </si>
  <si>
    <t>FY19</t>
    <phoneticPr fontId="5"/>
  </si>
  <si>
    <t>FY20</t>
    <phoneticPr fontId="5"/>
  </si>
  <si>
    <t>FY21</t>
    <phoneticPr fontId="5"/>
  </si>
  <si>
    <t>百万円</t>
    <rPh sb="0" eb="3">
      <t>ヒャクマンエン</t>
    </rPh>
    <phoneticPr fontId="5"/>
  </si>
  <si>
    <t>※FY16=2016年度＝2017年3月期</t>
    <rPh sb="17" eb="18">
      <t>ネン</t>
    </rPh>
    <rPh sb="19" eb="21">
      <t>ガツキ</t>
    </rPh>
    <phoneticPr fontId="5"/>
  </si>
  <si>
    <t>売上高</t>
    <rPh sb="0" eb="3">
      <t>ウリアゲダカ</t>
    </rPh>
    <phoneticPr fontId="5"/>
  </si>
  <si>
    <t>億円</t>
    <rPh sb="0" eb="2">
      <t>オクエン</t>
    </rPh>
    <phoneticPr fontId="5"/>
  </si>
  <si>
    <t>売上高</t>
    <rPh sb="0" eb="3">
      <t>ウリアゲダカ</t>
    </rPh>
    <phoneticPr fontId="2"/>
  </si>
  <si>
    <t>サンプル_ダイキン工業</t>
    <rPh sb="9" eb="11">
      <t>コウギョウ</t>
    </rPh>
    <phoneticPr fontId="4"/>
  </si>
  <si>
    <t>税前利益</t>
    <rPh sb="0" eb="4">
      <t>ゼイマエリエキ</t>
    </rPh>
    <phoneticPr fontId="2"/>
  </si>
  <si>
    <t>支払利息</t>
    <phoneticPr fontId="2"/>
  </si>
  <si>
    <t>指数</t>
    <rPh sb="0" eb="2">
      <t>シスウ</t>
    </rPh>
    <phoneticPr fontId="5"/>
  </si>
  <si>
    <t>※指数＝FY16の値を100にして計算</t>
    <rPh sb="1" eb="3">
      <t>シスウ</t>
    </rPh>
    <rPh sb="9" eb="10">
      <t>アタイ</t>
    </rPh>
    <rPh sb="17" eb="19">
      <t>ケイサン</t>
    </rPh>
    <phoneticPr fontId="2"/>
  </si>
  <si>
    <t>CP</t>
    <phoneticPr fontId="2"/>
  </si>
  <si>
    <t>受取利息</t>
    <phoneticPr fontId="2"/>
  </si>
  <si>
    <t>総資産</t>
    <rPh sb="0" eb="3">
      <t>ソウシサン</t>
    </rPh>
    <phoneticPr fontId="2"/>
  </si>
  <si>
    <t>%</t>
    <phoneticPr fontId="2"/>
  </si>
  <si>
    <t>回転</t>
    <rPh sb="0" eb="2">
      <t>カイテン</t>
    </rPh>
    <phoneticPr fontId="2"/>
  </si>
  <si>
    <t>使用資本利益率</t>
    <rPh sb="0" eb="2">
      <t>シヨウ</t>
    </rPh>
    <rPh sb="2" eb="4">
      <t>シホン</t>
    </rPh>
    <rPh sb="4" eb="6">
      <t>リエキ</t>
    </rPh>
    <rPh sb="6" eb="7">
      <t>リツ</t>
    </rPh>
    <phoneticPr fontId="5"/>
  </si>
  <si>
    <t>流動負債</t>
    <phoneticPr fontId="2"/>
  </si>
  <si>
    <t>短期借入金</t>
    <phoneticPr fontId="2"/>
  </si>
  <si>
    <t>1年内償還予定の社債</t>
    <phoneticPr fontId="2"/>
  </si>
  <si>
    <t>1年内返済予定の長期借入金</t>
    <phoneticPr fontId="2"/>
  </si>
  <si>
    <t>受取配当金</t>
    <phoneticPr fontId="2"/>
  </si>
  <si>
    <t>使用資本利益率の計算</t>
    <rPh sb="8" eb="10">
      <t>ケイサン</t>
    </rPh>
    <phoneticPr fontId="5"/>
  </si>
  <si>
    <t>使用資本利益率の推移</t>
    <rPh sb="8" eb="10">
      <t>スイイ</t>
    </rPh>
    <phoneticPr fontId="5"/>
  </si>
  <si>
    <t>EBIT</t>
    <phoneticPr fontId="2"/>
  </si>
  <si>
    <t>使用資本</t>
    <rPh sb="0" eb="2">
      <t>シヨウ</t>
    </rPh>
    <rPh sb="2" eb="4">
      <t>シホン</t>
    </rPh>
    <phoneticPr fontId="2"/>
  </si>
  <si>
    <t>EBITマージン</t>
    <phoneticPr fontId="2"/>
  </si>
  <si>
    <t>使用資本回転率</t>
    <rPh sb="0" eb="2">
      <t>シヨウ</t>
    </rPh>
    <rPh sb="2" eb="4">
      <t>シホン</t>
    </rPh>
    <rPh sb="4" eb="6">
      <t>カイテン</t>
    </rPh>
    <rPh sb="6" eb="7">
      <t>リツ</t>
    </rPh>
    <phoneticPr fontId="2"/>
  </si>
  <si>
    <t>使用資本利益率</t>
    <rPh sb="0" eb="2">
      <t>シヨウ</t>
    </rPh>
    <rPh sb="2" eb="4">
      <t>シホン</t>
    </rPh>
    <rPh sb="4" eb="6">
      <t>リエキ</t>
    </rPh>
    <rPh sb="6" eb="7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</si>
</sst>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0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4" borderId="1" xfId="0" applyFont="1" applyFill="1" applyBorder="1">
      <alignment vertical="center"/>
    </xf>
    <xf numFmtId="0" fontId="3" fillId="5" borderId="11" xfId="0" applyFont="1" applyFill="1" applyBorder="1">
      <alignment vertical="center"/>
    </xf>
    <xf numFmtId="38" fontId="9" fillId="0" borderId="11" xfId="1" applyFont="1" applyBorder="1">
      <alignment vertical="center"/>
    </xf>
    <xf numFmtId="0" fontId="3" fillId="5" borderId="10" xfId="0" applyFont="1" applyFill="1" applyBorder="1">
      <alignment vertical="center"/>
    </xf>
    <xf numFmtId="38" fontId="8" fillId="3" borderId="8" xfId="1" applyFont="1" applyFill="1" applyBorder="1">
      <alignment vertical="center"/>
    </xf>
    <xf numFmtId="38" fontId="8" fillId="3" borderId="9" xfId="1" applyFont="1" applyFill="1" applyBorder="1">
      <alignment vertical="center"/>
    </xf>
    <xf numFmtId="38" fontId="8" fillId="3" borderId="9" xfId="1" applyFont="1" applyFill="1" applyBorder="1" applyAlignment="1">
      <alignment vertical="center" wrapText="1"/>
    </xf>
    <xf numFmtId="38" fontId="8" fillId="3" borderId="3" xfId="1" applyFont="1" applyFill="1" applyBorder="1">
      <alignment vertical="center"/>
    </xf>
    <xf numFmtId="38" fontId="9" fillId="0" borderId="10" xfId="1" applyFont="1" applyBorder="1">
      <alignment vertical="center"/>
    </xf>
    <xf numFmtId="0" fontId="7" fillId="5" borderId="4" xfId="0" applyFont="1" applyFill="1" applyBorder="1" applyAlignment="1">
      <alignment vertical="center" wrapText="1"/>
    </xf>
    <xf numFmtId="0" fontId="3" fillId="5" borderId="4" xfId="0" applyFont="1" applyFill="1" applyBorder="1">
      <alignment vertical="center"/>
    </xf>
    <xf numFmtId="38" fontId="9" fillId="0" borderId="4" xfId="1" applyFont="1" applyBorder="1">
      <alignment vertical="center"/>
    </xf>
    <xf numFmtId="38" fontId="9" fillId="0" borderId="0" xfId="1" applyFont="1" applyBorder="1">
      <alignment vertical="center"/>
    </xf>
    <xf numFmtId="0" fontId="7" fillId="0" borderId="0" xfId="0" applyFo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38" fontId="8" fillId="3" borderId="13" xfId="1" applyFont="1" applyFill="1" applyBorder="1">
      <alignment vertical="center"/>
    </xf>
    <xf numFmtId="38" fontId="8" fillId="3" borderId="14" xfId="1" applyFont="1" applyFill="1" applyBorder="1">
      <alignment vertical="center"/>
    </xf>
    <xf numFmtId="38" fontId="8" fillId="3" borderId="14" xfId="1" applyFont="1" applyFill="1" applyBorder="1" applyAlignment="1">
      <alignment vertical="center" wrapText="1"/>
    </xf>
    <xf numFmtId="38" fontId="8" fillId="3" borderId="15" xfId="1" applyFont="1" applyFill="1" applyBorder="1">
      <alignment vertical="center"/>
    </xf>
    <xf numFmtId="0" fontId="3" fillId="5" borderId="0" xfId="0" applyFont="1" applyFill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2" xfId="0" applyFont="1" applyBorder="1" applyAlignment="1">
      <alignment vertical="center" wrapText="1"/>
    </xf>
    <xf numFmtId="176" fontId="9" fillId="0" borderId="4" xfId="1" applyNumberFormat="1" applyFont="1" applyBorder="1">
      <alignment vertical="center"/>
    </xf>
    <xf numFmtId="38" fontId="8" fillId="3" borderId="18" xfId="1" applyFont="1" applyFill="1" applyBorder="1">
      <alignment vertical="center"/>
    </xf>
    <xf numFmtId="38" fontId="8" fillId="3" borderId="18" xfId="1" applyFont="1" applyFill="1" applyBorder="1" applyAlignment="1">
      <alignment vertical="center" wrapText="1"/>
    </xf>
    <xf numFmtId="38" fontId="8" fillId="3" borderId="16" xfId="1" applyFont="1" applyFill="1" applyBorder="1">
      <alignment vertical="center"/>
    </xf>
    <xf numFmtId="38" fontId="8" fillId="3" borderId="17" xfId="1" applyFont="1" applyFill="1" applyBorder="1">
      <alignment vertical="center"/>
    </xf>
    <xf numFmtId="40" fontId="9" fillId="0" borderId="4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i="0" u="none" strike="noStrike" baseline="0"/>
              <a:t>使用資本利益率</a:t>
            </a:r>
            <a:r>
              <a:rPr lang="ja-JP" altLang="en-US" b="1"/>
              <a:t>の推移</a:t>
            </a:r>
            <a:endParaRPr lang="ja-JP" b="1"/>
          </a:p>
        </c:rich>
      </c:tx>
      <c:layout>
        <c:manualLayout>
          <c:xMode val="edge"/>
          <c:yMode val="edge"/>
          <c:x val="0.34265190058479533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339473684210535E-2"/>
          <c:y val="0.15208250000000001"/>
          <c:w val="0.85842485380116962"/>
          <c:h val="0.638292777777777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ROCE!$A$30:$B$30</c:f>
              <c:strCache>
                <c:ptCount val="2"/>
                <c:pt idx="0">
                  <c:v>使用資本回転率</c:v>
                </c:pt>
                <c:pt idx="1">
                  <c:v>回転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ROCE!$C$25:$H$25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ROCE!$C$30:$H$30</c:f>
              <c:numCache>
                <c:formatCode>#,##0.00_);[Red]\(#,##0.00\)</c:formatCode>
                <c:ptCount val="6"/>
                <c:pt idx="1">
                  <c:v>1.1870514502455534</c:v>
                </c:pt>
                <c:pt idx="2">
                  <c:v>1.1912884676002737</c:v>
                </c:pt>
                <c:pt idx="3">
                  <c:v>1.1864869253146957</c:v>
                </c:pt>
                <c:pt idx="4">
                  <c:v>1.0567205370852337</c:v>
                </c:pt>
                <c:pt idx="5">
                  <c:v>1.1163008294058585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B-41B1-9054-5A46EECBD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091184"/>
        <c:axId val="1517089520"/>
      </c:barChart>
      <c:lineChart>
        <c:grouping val="standard"/>
        <c:varyColors val="0"/>
        <c:ser>
          <c:idx val="1"/>
          <c:order val="1"/>
          <c:tx>
            <c:strRef>
              <c:f>ROCE!$A$29:$B$29</c:f>
              <c:strCache>
                <c:ptCount val="2"/>
                <c:pt idx="0">
                  <c:v>EBITマージン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ROCE!$C$25:$H$25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ROCE!$C$29:$H$29</c:f>
              <c:numCache>
                <c:formatCode>#,##0.0;[Red]\-#,##0.0</c:formatCode>
                <c:ptCount val="6"/>
                <c:pt idx="0">
                  <c:v>11.256976625857156</c:v>
                </c:pt>
                <c:pt idx="1">
                  <c:v>10.968016554903604</c:v>
                </c:pt>
                <c:pt idx="2">
                  <c:v>11.080246776743786</c:v>
                </c:pt>
                <c:pt idx="3">
                  <c:v>9.9625338930049541</c:v>
                </c:pt>
                <c:pt idx="4">
                  <c:v>9.4906284065122684</c:v>
                </c:pt>
                <c:pt idx="5">
                  <c:v>10.420744741414413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9B-41B1-9054-5A46EECBD348}"/>
            </c:ext>
          </c:extLst>
        </c:ser>
        <c:ser>
          <c:idx val="0"/>
          <c:order val="2"/>
          <c:tx>
            <c:strRef>
              <c:f>ROCE!$A$31:$B$31</c:f>
              <c:strCache>
                <c:ptCount val="2"/>
                <c:pt idx="0">
                  <c:v>使用資本利益率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ROCE!$C$25:$H$25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ROCE!$C$31:$H$31</c:f>
              <c:numCache>
                <c:formatCode>#,##0.0;[Red]\-#,##0.0</c:formatCode>
                <c:ptCount val="6"/>
                <c:pt idx="1">
                  <c:v>13.019599957815561</c:v>
                </c:pt>
                <c:pt idx="2">
                  <c:v>13.199770203299977</c:v>
                </c:pt>
                <c:pt idx="3">
                  <c:v>11.820416207054894</c:v>
                </c:pt>
                <c:pt idx="4">
                  <c:v>10.02894194700602</c:v>
                </c:pt>
                <c:pt idx="5">
                  <c:v>11.632685997867648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9B-41B1-9054-5A46EECBD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049456"/>
        <c:axId val="788048624"/>
        <c:extLst/>
      </c:lineChart>
      <c:valAx>
        <c:axId val="151708952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9916666666666668E-3"/>
              <c:y val="5.27550000000000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0_);[Red]\(#,##0.0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17091184"/>
        <c:crosses val="max"/>
        <c:crossBetween val="between"/>
      </c:valAx>
      <c:catAx>
        <c:axId val="151709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17089520"/>
        <c:crosses val="autoZero"/>
        <c:auto val="1"/>
        <c:lblAlgn val="ctr"/>
        <c:lblOffset val="100"/>
        <c:noMultiLvlLbl val="0"/>
      </c:catAx>
      <c:valAx>
        <c:axId val="78804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（回転）</a:t>
                </a:r>
              </a:p>
            </c:rich>
          </c:tx>
          <c:layout>
            <c:manualLayout>
              <c:xMode val="edge"/>
              <c:yMode val="edge"/>
              <c:x val="0.91165204678362577"/>
              <c:y val="5.62827777777777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88049456"/>
        <c:crosses val="autoZero"/>
        <c:crossBetween val="between"/>
      </c:valAx>
      <c:catAx>
        <c:axId val="788049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8048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5.6196198830409355E-2"/>
          <c:y val="0.88312055555555558"/>
          <c:w val="0.88308450292397644"/>
          <c:h val="8.3160277777777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52384</xdr:colOff>
      <xdr:row>37</xdr:row>
      <xdr:rowOff>71437</xdr:rowOff>
    </xdr:from>
    <xdr:to>
      <xdr:col>8</xdr:col>
      <xdr:colOff>301084</xdr:colOff>
      <xdr:row>56</xdr:row>
      <xdr:rowOff>51937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DAA22A8-0A73-4018-95AC-D352B76CD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2AE6-FC45-4815-A24F-27C04DACF3A1}">
  <dimension ref="A1:J57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609375" style="8" customWidth="1"/>
    <col min="10" max="10" width="8.609375" style="8" customWidth="1"/>
    <col min="11" max="16384" width="8.88671875" style="8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27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17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7" t="s">
        <v>3</v>
      </c>
      <c r="B8" s="7"/>
    </row>
    <row r="9" spans="1:10" x14ac:dyDescent="0.45">
      <c r="A9" s="8" t="s">
        <v>4</v>
      </c>
      <c r="B9" s="8" t="s">
        <v>5</v>
      </c>
      <c r="C9" s="9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1" t="s">
        <v>11</v>
      </c>
    </row>
    <row r="10" spans="1:10" x14ac:dyDescent="0.45">
      <c r="A10" s="13" t="s">
        <v>14</v>
      </c>
      <c r="B10" s="12" t="s">
        <v>12</v>
      </c>
      <c r="C10" s="18">
        <v>2043968</v>
      </c>
      <c r="D10" s="19">
        <v>2290560</v>
      </c>
      <c r="E10" s="20">
        <v>2481109</v>
      </c>
      <c r="F10" s="20">
        <v>2550305</v>
      </c>
      <c r="G10" s="19">
        <v>2493386</v>
      </c>
      <c r="H10" s="21">
        <v>3109106</v>
      </c>
    </row>
    <row r="11" spans="1:10" x14ac:dyDescent="0.45">
      <c r="A11" s="13" t="s">
        <v>23</v>
      </c>
      <c r="B11" s="12" t="s">
        <v>12</v>
      </c>
      <c r="C11" s="18">
        <v>6736</v>
      </c>
      <c r="D11" s="19">
        <v>6817</v>
      </c>
      <c r="E11" s="20">
        <v>7119</v>
      </c>
      <c r="F11" s="20">
        <v>7969</v>
      </c>
      <c r="G11" s="19">
        <v>6482</v>
      </c>
      <c r="H11" s="21">
        <v>8186</v>
      </c>
    </row>
    <row r="12" spans="1:10" x14ac:dyDescent="0.45">
      <c r="A12" s="38" t="s">
        <v>32</v>
      </c>
      <c r="B12" s="36" t="s">
        <v>12</v>
      </c>
      <c r="C12" s="43">
        <v>3694</v>
      </c>
      <c r="D12" s="40">
        <v>4466</v>
      </c>
      <c r="E12" s="41">
        <v>5129</v>
      </c>
      <c r="F12" s="41">
        <v>5144</v>
      </c>
      <c r="G12" s="40">
        <v>4214</v>
      </c>
      <c r="H12" s="42">
        <v>4702</v>
      </c>
    </row>
    <row r="13" spans="1:10" x14ac:dyDescent="0.45">
      <c r="A13" s="38" t="s">
        <v>19</v>
      </c>
      <c r="B13" s="12" t="s">
        <v>12</v>
      </c>
      <c r="C13" s="18">
        <v>9910</v>
      </c>
      <c r="D13" s="19">
        <v>10655</v>
      </c>
      <c r="E13" s="20">
        <v>11851</v>
      </c>
      <c r="F13" s="20">
        <v>11008</v>
      </c>
      <c r="G13" s="19">
        <v>8791</v>
      </c>
      <c r="H13" s="21">
        <v>8824</v>
      </c>
    </row>
    <row r="14" spans="1:10" x14ac:dyDescent="0.45">
      <c r="A14" s="13" t="s">
        <v>18</v>
      </c>
      <c r="B14" s="36" t="s">
        <v>12</v>
      </c>
      <c r="C14" s="43">
        <v>230609</v>
      </c>
      <c r="D14" s="40">
        <v>251857</v>
      </c>
      <c r="E14" s="41">
        <v>275310</v>
      </c>
      <c r="F14" s="41">
        <v>256180</v>
      </c>
      <c r="G14" s="40">
        <v>238543</v>
      </c>
      <c r="H14" s="42">
        <v>328056</v>
      </c>
    </row>
    <row r="15" spans="1:10" x14ac:dyDescent="0.45">
      <c r="A15" s="13" t="s">
        <v>28</v>
      </c>
      <c r="B15" s="12" t="s">
        <v>12</v>
      </c>
      <c r="C15" s="18">
        <v>626676</v>
      </c>
      <c r="D15" s="19">
        <v>603331</v>
      </c>
      <c r="E15" s="20">
        <v>768815</v>
      </c>
      <c r="F15" s="20">
        <v>693957</v>
      </c>
      <c r="G15" s="19">
        <v>765984</v>
      </c>
      <c r="H15" s="21">
        <v>1306239</v>
      </c>
    </row>
    <row r="16" spans="1:10" x14ac:dyDescent="0.45">
      <c r="A16" s="38" t="s">
        <v>29</v>
      </c>
      <c r="B16" s="36" t="s">
        <v>12</v>
      </c>
      <c r="C16" s="43">
        <v>57699</v>
      </c>
      <c r="D16" s="40">
        <v>45530</v>
      </c>
      <c r="E16" s="41">
        <v>136066</v>
      </c>
      <c r="F16" s="41">
        <v>48937</v>
      </c>
      <c r="G16" s="40">
        <v>40754</v>
      </c>
      <c r="H16" s="42">
        <v>97376</v>
      </c>
    </row>
    <row r="17" spans="1:10" x14ac:dyDescent="0.45">
      <c r="A17" s="13" t="s">
        <v>22</v>
      </c>
      <c r="B17" s="12" t="s">
        <v>12</v>
      </c>
      <c r="C17" s="18"/>
      <c r="D17" s="19"/>
      <c r="E17" s="20">
        <v>10000</v>
      </c>
      <c r="F17" s="20"/>
      <c r="G17" s="19"/>
      <c r="H17" s="21"/>
    </row>
    <row r="18" spans="1:10" ht="24" x14ac:dyDescent="0.45">
      <c r="A18" s="6" t="s">
        <v>30</v>
      </c>
      <c r="B18" s="12" t="s">
        <v>12</v>
      </c>
      <c r="C18" s="18">
        <v>10000</v>
      </c>
      <c r="D18" s="19"/>
      <c r="E18" s="20">
        <v>50000</v>
      </c>
      <c r="F18" s="20"/>
      <c r="G18" s="19">
        <v>10000</v>
      </c>
      <c r="H18" s="21">
        <v>30000</v>
      </c>
    </row>
    <row r="19" spans="1:10" ht="24" x14ac:dyDescent="0.45">
      <c r="A19" s="6" t="s">
        <v>31</v>
      </c>
      <c r="B19" s="12" t="s">
        <v>12</v>
      </c>
      <c r="C19" s="18">
        <v>67177</v>
      </c>
      <c r="D19" s="19">
        <v>76988</v>
      </c>
      <c r="E19" s="20">
        <v>42385</v>
      </c>
      <c r="F19" s="20">
        <v>105900</v>
      </c>
      <c r="G19" s="19">
        <v>66278</v>
      </c>
      <c r="H19" s="21">
        <v>334528</v>
      </c>
    </row>
    <row r="20" spans="1:10" ht="15.4" thickBot="1" x14ac:dyDescent="0.5">
      <c r="A20" s="35" t="s">
        <v>24</v>
      </c>
      <c r="B20" s="37" t="s">
        <v>12</v>
      </c>
      <c r="C20" s="30">
        <v>2356148</v>
      </c>
      <c r="D20" s="31">
        <v>2475708</v>
      </c>
      <c r="E20" s="32">
        <v>2700890</v>
      </c>
      <c r="F20" s="32">
        <v>2667512</v>
      </c>
      <c r="G20" s="31">
        <v>3239662</v>
      </c>
      <c r="H20" s="33">
        <v>3823998</v>
      </c>
    </row>
    <row r="21" spans="1:10" x14ac:dyDescent="0.45">
      <c r="C21" s="8" t="s">
        <v>13</v>
      </c>
    </row>
    <row r="22" spans="1:10" x14ac:dyDescent="0.45"/>
    <row r="23" spans="1:10" x14ac:dyDescent="0.45">
      <c r="A23" s="4" t="s">
        <v>33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45">
      <c r="C24" s="7"/>
      <c r="D24" s="7"/>
      <c r="E24" s="7"/>
      <c r="F24" s="7"/>
      <c r="G24" s="7"/>
      <c r="H24" s="7"/>
    </row>
    <row r="25" spans="1:10" x14ac:dyDescent="0.45">
      <c r="A25" s="7"/>
      <c r="B25" s="7"/>
      <c r="C25" s="14" t="str">
        <f t="shared" ref="C25:H25" si="0">C9</f>
        <v>FY16</v>
      </c>
      <c r="D25" s="14" t="str">
        <f t="shared" si="0"/>
        <v>FY17</v>
      </c>
      <c r="E25" s="14" t="str">
        <f t="shared" si="0"/>
        <v>FY18</v>
      </c>
      <c r="F25" s="14" t="str">
        <f t="shared" si="0"/>
        <v>FY19</v>
      </c>
      <c r="G25" s="14" t="str">
        <f t="shared" si="0"/>
        <v>FY20</v>
      </c>
      <c r="H25" s="14" t="str">
        <f t="shared" si="0"/>
        <v>FY21</v>
      </c>
    </row>
    <row r="26" spans="1:10" x14ac:dyDescent="0.45">
      <c r="A26" s="15" t="s">
        <v>16</v>
      </c>
      <c r="B26" s="15" t="s">
        <v>15</v>
      </c>
      <c r="C26" s="16">
        <f t="shared" ref="C26:H26" si="1">C10/100</f>
        <v>20439.68</v>
      </c>
      <c r="D26" s="16">
        <f t="shared" si="1"/>
        <v>22905.599999999999</v>
      </c>
      <c r="E26" s="16">
        <f t="shared" si="1"/>
        <v>24811.09</v>
      </c>
      <c r="F26" s="16">
        <f t="shared" si="1"/>
        <v>25503.05</v>
      </c>
      <c r="G26" s="16">
        <f t="shared" si="1"/>
        <v>24933.86</v>
      </c>
      <c r="H26" s="16">
        <f t="shared" si="1"/>
        <v>31091.06</v>
      </c>
    </row>
    <row r="27" spans="1:10" x14ac:dyDescent="0.45">
      <c r="A27" s="28" t="s">
        <v>35</v>
      </c>
      <c r="B27" s="24" t="s">
        <v>15</v>
      </c>
      <c r="C27" s="25">
        <f>(C14-SUM(C11,C12,-C13))/100</f>
        <v>2300.89</v>
      </c>
      <c r="D27" s="25">
        <f t="shared" ref="D27:H27" si="2">(D14-SUM(D11,D12,-D13))/100</f>
        <v>2512.29</v>
      </c>
      <c r="E27" s="25">
        <f t="shared" si="2"/>
        <v>2749.13</v>
      </c>
      <c r="F27" s="25">
        <f t="shared" si="2"/>
        <v>2540.75</v>
      </c>
      <c r="G27" s="25">
        <f t="shared" si="2"/>
        <v>2366.38</v>
      </c>
      <c r="H27" s="25">
        <f t="shared" si="2"/>
        <v>3239.92</v>
      </c>
    </row>
    <row r="28" spans="1:10" x14ac:dyDescent="0.45">
      <c r="A28" s="28" t="s">
        <v>36</v>
      </c>
      <c r="B28" s="24" t="s">
        <v>15</v>
      </c>
      <c r="C28" s="25">
        <f>(C20-C15+SUM(C16:C19))/100</f>
        <v>18643.48</v>
      </c>
      <c r="D28" s="25">
        <f t="shared" ref="D28:H28" si="3">(D20-D15+SUM(D16:D19))/100</f>
        <v>19948.95</v>
      </c>
      <c r="E28" s="25">
        <f t="shared" si="3"/>
        <v>21705.26</v>
      </c>
      <c r="F28" s="25">
        <f t="shared" si="3"/>
        <v>21283.919999999998</v>
      </c>
      <c r="G28" s="25">
        <f t="shared" si="3"/>
        <v>25907.1</v>
      </c>
      <c r="H28" s="25">
        <f t="shared" si="3"/>
        <v>29796.63</v>
      </c>
    </row>
    <row r="29" spans="1:10" x14ac:dyDescent="0.45">
      <c r="A29" s="23" t="s">
        <v>37</v>
      </c>
      <c r="B29" s="24" t="s">
        <v>25</v>
      </c>
      <c r="C29" s="39">
        <f>C27/C26*100</f>
        <v>11.256976625857156</v>
      </c>
      <c r="D29" s="39">
        <f>D27/D26*100</f>
        <v>10.968016554903604</v>
      </c>
      <c r="E29" s="39">
        <f>E27/E26*100</f>
        <v>11.080246776743786</v>
      </c>
      <c r="F29" s="39">
        <f t="shared" ref="F29:H29" si="4">F27/F26*100</f>
        <v>9.9625338930049541</v>
      </c>
      <c r="G29" s="39">
        <f t="shared" si="4"/>
        <v>9.4906284065122684</v>
      </c>
      <c r="H29" s="39">
        <f t="shared" si="4"/>
        <v>10.420744741414413</v>
      </c>
    </row>
    <row r="30" spans="1:10" ht="24" x14ac:dyDescent="0.45">
      <c r="A30" s="23" t="s">
        <v>38</v>
      </c>
      <c r="B30" s="24" t="s">
        <v>26</v>
      </c>
      <c r="C30" s="39"/>
      <c r="D30" s="44">
        <f>D26/(SUM(C28:D28)/2)</f>
        <v>1.1870514502455534</v>
      </c>
      <c r="E30" s="44">
        <f>E26/(SUM(D28:E28)/2)</f>
        <v>1.1912884676002737</v>
      </c>
      <c r="F30" s="44">
        <f t="shared" ref="F30:H30" si="5">F26/(SUM(E28:F28)/2)</f>
        <v>1.1864869253146957</v>
      </c>
      <c r="G30" s="44">
        <f t="shared" si="5"/>
        <v>1.0567205370852337</v>
      </c>
      <c r="H30" s="44">
        <f t="shared" si="5"/>
        <v>1.1163008294058585</v>
      </c>
    </row>
    <row r="31" spans="1:10" ht="24" x14ac:dyDescent="0.45">
      <c r="A31" s="23" t="s">
        <v>39</v>
      </c>
      <c r="B31" s="24" t="s">
        <v>25</v>
      </c>
      <c r="C31" s="39"/>
      <c r="D31" s="39">
        <f>D29*D30</f>
        <v>13.019599957815561</v>
      </c>
      <c r="E31" s="39">
        <f t="shared" ref="E31:G31" si="6">E29*E30</f>
        <v>13.199770203299977</v>
      </c>
      <c r="F31" s="39">
        <f>F29*F30</f>
        <v>11.820416207054894</v>
      </c>
      <c r="G31" s="39">
        <f t="shared" si="6"/>
        <v>10.02894194700602</v>
      </c>
      <c r="H31" s="39">
        <f>H29*H30</f>
        <v>11.632685997867648</v>
      </c>
    </row>
    <row r="32" spans="1:10" x14ac:dyDescent="0.45">
      <c r="A32" s="15" t="s">
        <v>16</v>
      </c>
      <c r="B32" s="15" t="s">
        <v>20</v>
      </c>
      <c r="C32" s="16">
        <f>C26/$C26*100</f>
        <v>100</v>
      </c>
      <c r="D32" s="16">
        <f t="shared" ref="D32:H34" si="7">D26/$C26*100</f>
        <v>112.06437674171023</v>
      </c>
      <c r="E32" s="16">
        <f t="shared" si="7"/>
        <v>121.38688081222406</v>
      </c>
      <c r="F32" s="16">
        <f t="shared" si="7"/>
        <v>124.7722567085199</v>
      </c>
      <c r="G32" s="16">
        <f t="shared" si="7"/>
        <v>121.98752622350253</v>
      </c>
      <c r="H32" s="16">
        <f t="shared" si="7"/>
        <v>152.11128549957729</v>
      </c>
    </row>
    <row r="33" spans="1:10" x14ac:dyDescent="0.45">
      <c r="A33" s="28" t="s">
        <v>35</v>
      </c>
      <c r="B33" s="24" t="s">
        <v>20</v>
      </c>
      <c r="C33" s="25">
        <f>C27/$C27*100</f>
        <v>100</v>
      </c>
      <c r="D33" s="25">
        <f t="shared" si="7"/>
        <v>109.18774908839623</v>
      </c>
      <c r="E33" s="25">
        <f t="shared" si="7"/>
        <v>119.48115729130903</v>
      </c>
      <c r="F33" s="25">
        <f t="shared" si="7"/>
        <v>110.42466176131845</v>
      </c>
      <c r="G33" s="25">
        <f t="shared" si="7"/>
        <v>102.84628991390289</v>
      </c>
      <c r="H33" s="25">
        <f t="shared" si="7"/>
        <v>140.81159898995608</v>
      </c>
    </row>
    <row r="34" spans="1:10" x14ac:dyDescent="0.45">
      <c r="A34" s="29" t="s">
        <v>36</v>
      </c>
      <c r="B34" s="17" t="s">
        <v>20</v>
      </c>
      <c r="C34" s="22">
        <f>C28/$C28*100</f>
        <v>100</v>
      </c>
      <c r="D34" s="22">
        <f>D28/$C28*100</f>
        <v>107.00228712665232</v>
      </c>
      <c r="E34" s="22">
        <f t="shared" si="7"/>
        <v>116.42279231130668</v>
      </c>
      <c r="F34" s="22">
        <f t="shared" si="7"/>
        <v>114.16280651466357</v>
      </c>
      <c r="G34" s="22">
        <f t="shared" si="7"/>
        <v>138.96064468650701</v>
      </c>
      <c r="H34" s="22">
        <f>H28/$C28*100</f>
        <v>159.82332697543592</v>
      </c>
    </row>
    <row r="35" spans="1:10" x14ac:dyDescent="0.45">
      <c r="A35" s="27" t="s">
        <v>21</v>
      </c>
      <c r="B35" s="34"/>
      <c r="C35" s="26"/>
      <c r="D35" s="26"/>
      <c r="E35" s="26"/>
      <c r="F35" s="26"/>
      <c r="G35" s="26"/>
      <c r="H35" s="26"/>
    </row>
    <row r="36" spans="1:10" x14ac:dyDescent="0.45">
      <c r="A36" s="5"/>
      <c r="C36" s="26"/>
      <c r="D36" s="26"/>
      <c r="E36" s="26"/>
      <c r="F36" s="26"/>
      <c r="G36" s="26"/>
      <c r="H36" s="26"/>
    </row>
    <row r="37" spans="1:10" x14ac:dyDescent="0.45">
      <c r="A37" s="4" t="s">
        <v>34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45"/>
    <row r="39" spans="1:10" x14ac:dyDescent="0.45"/>
    <row r="40" spans="1:10" x14ac:dyDescent="0.45"/>
    <row r="41" spans="1:10" x14ac:dyDescent="0.45"/>
    <row r="42" spans="1:10" x14ac:dyDescent="0.45"/>
    <row r="43" spans="1:10" x14ac:dyDescent="0.45"/>
    <row r="44" spans="1:10" x14ac:dyDescent="0.45"/>
    <row r="45" spans="1:10" x14ac:dyDescent="0.45"/>
    <row r="46" spans="1:10" x14ac:dyDescent="0.45"/>
    <row r="47" spans="1:10" x14ac:dyDescent="0.45"/>
    <row r="48" spans="1:10" x14ac:dyDescent="0.45"/>
    <row r="49" x14ac:dyDescent="0.45"/>
    <row r="50" x14ac:dyDescent="0.45"/>
    <row r="51" x14ac:dyDescent="0.45"/>
    <row r="52" x14ac:dyDescent="0.45"/>
    <row r="53" x14ac:dyDescent="0.45"/>
    <row r="54" x14ac:dyDescent="0.45"/>
    <row r="55" x14ac:dyDescent="0.45"/>
    <row r="56" x14ac:dyDescent="0.45"/>
    <row r="57" x14ac:dyDescent="0.45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52004BFF-FA32-4274-8054-3C1E126E17B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ROCE!C19:H19</xm:f>
              <xm:sqref>I19</xm:sqref>
            </x14:sparkline>
          </x14:sparklines>
        </x14:sparklineGroup>
        <x14:sparklineGroup displayEmptyCellsAs="gap" high="1" low="1" xr2:uid="{9D4AA179-DC71-4B9A-9728-A6E9F7863E2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ROCE!C10:H10</xm:f>
              <xm:sqref>I10</xm:sqref>
            </x14:sparkline>
          </x14:sparklines>
        </x14:sparklineGroup>
        <x14:sparklineGroup displayEmptyCellsAs="gap" high="1" low="1" xr2:uid="{084BA8BE-B902-4E27-A1B3-43CDB3767D2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ROCE!C13:H13</xm:f>
              <xm:sqref>I13</xm:sqref>
            </x14:sparkline>
          </x14:sparklines>
        </x14:sparklineGroup>
        <x14:sparklineGroup displayEmptyCellsAs="gap" high="1" low="1" xr2:uid="{719634BC-5E78-41E6-BC66-260E5134963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ROCE!C20:H20</xm:f>
              <xm:sqref>I20</xm:sqref>
            </x14:sparkline>
          </x14:sparklines>
        </x14:sparklineGroup>
        <x14:sparklineGroup displayEmptyCellsAs="gap" high="1" low="1" xr2:uid="{17C2BD8F-DEA4-4971-BAE7-4CDDFD47026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ROCE!C18:H18</xm:f>
              <xm:sqref>I18</xm:sqref>
            </x14:sparkline>
          </x14:sparklines>
        </x14:sparklineGroup>
        <x14:sparklineGroup displayEmptyCellsAs="gap" high="1" low="1" xr2:uid="{9D282CF6-BDCC-4B14-9392-4E10965D2CF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ROCE!C16:H16</xm:f>
              <xm:sqref>I16</xm:sqref>
            </x14:sparkline>
          </x14:sparklines>
        </x14:sparklineGroup>
        <x14:sparklineGroup displayEmptyCellsAs="gap" high="1" low="1" xr2:uid="{B6D69E1C-1393-46C5-9193-F7E2451904C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ROCE!C12:H12</xm:f>
              <xm:sqref>I12</xm:sqref>
            </x14:sparkline>
          </x14:sparklines>
        </x14:sparklineGroup>
        <x14:sparklineGroup displayEmptyCellsAs="gap" high="1" low="1" xr2:uid="{EF52D7E2-00A6-4F18-96E5-7F8B8646943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ROCE!C11:H11</xm:f>
              <xm:sqref>I11</xm:sqref>
            </x14:sparkline>
          </x14:sparklines>
        </x14:sparklineGroup>
        <x14:sparklineGroup displayEmptyCellsAs="gap" high="1" low="1" xr2:uid="{3F829627-AA5E-4C6D-956D-25069E59117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ROCE!C15:H15</xm:f>
              <xm:sqref>I15</xm:sqref>
            </x14:sparkline>
          </x14:sparklines>
        </x14:sparklineGroup>
        <x14:sparklineGroup displayEmptyCellsAs="gap" high="1" low="1" xr2:uid="{6AF235AD-F11A-4ECF-9C0C-C51ECB9E4A1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ROCE!C14:H14</xm:f>
              <xm:sqref>I14</xm:sqref>
            </x14:sparkline>
          </x14:sparklines>
        </x14:sparklineGroup>
        <x14:sparklineGroup displayEmptyCellsAs="gap" high="1" low="1" xr2:uid="{214A7FC2-68B1-4498-815C-B5977D92033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ROCE!C17:H17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ROCE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2023-03-07T02:05:45Z</dcterms:modified>
</cp:coreProperties>
</file>