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66925"/>
  <xr:revisionPtr revIDLastSave="5" documentId="8_{1F7663D3-67F9-4BEF-B594-3456A8F05C8F}" xr6:coauthVersionLast="47" xr6:coauthVersionMax="47" xr10:uidLastSave="{79A8CE87-1F35-4EA0-BE73-116C957BDD6A}"/>
  <bookViews>
    <workbookView xWindow="-98" yWindow="-98" windowWidth="20715" windowHeight="13155" tabRatio="681" xr2:uid="{F0365B5C-8FC7-4E81-8465-7077C0B2E864}"/>
  </bookViews>
  <sheets>
    <sheet name="TC-OPMR" sheetId="2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25" l="1"/>
  <c r="D26" i="25"/>
  <c r="E26" i="25"/>
  <c r="F26" i="25"/>
  <c r="G26" i="25"/>
  <c r="C26" i="25"/>
  <c r="D25" i="25"/>
  <c r="E25" i="25"/>
  <c r="F25" i="25"/>
  <c r="G25" i="25"/>
  <c r="H25" i="25"/>
  <c r="C25" i="25"/>
  <c r="D24" i="25"/>
  <c r="E24" i="25"/>
  <c r="F24" i="25"/>
  <c r="G24" i="25"/>
  <c r="H24" i="25"/>
  <c r="C24" i="25"/>
  <c r="D20" i="25"/>
  <c r="E20" i="25"/>
  <c r="F20" i="25"/>
  <c r="G20" i="25"/>
  <c r="H20" i="25"/>
  <c r="C20" i="25"/>
  <c r="D19" i="25"/>
  <c r="E19" i="25"/>
  <c r="E21" i="25" s="1"/>
  <c r="F19" i="25"/>
  <c r="G19" i="25"/>
  <c r="H19" i="25"/>
  <c r="C19" i="25"/>
  <c r="C21" i="25" s="1"/>
  <c r="D18" i="25"/>
  <c r="D22" i="25" s="1"/>
  <c r="E18" i="25"/>
  <c r="F18" i="25"/>
  <c r="G18" i="25"/>
  <c r="H18" i="25"/>
  <c r="C18" i="25"/>
  <c r="H17" i="25"/>
  <c r="G17" i="25"/>
  <c r="F17" i="25"/>
  <c r="E17" i="25"/>
  <c r="D17" i="25"/>
  <c r="C17" i="25"/>
  <c r="G21" i="25" l="1"/>
  <c r="G23" i="25" s="1"/>
  <c r="F21" i="25"/>
  <c r="H21" i="25"/>
  <c r="G22" i="25"/>
  <c r="F22" i="25"/>
  <c r="F23" i="25" s="1"/>
  <c r="D21" i="25"/>
  <c r="D23" i="25" s="1"/>
  <c r="E22" i="25"/>
  <c r="E23" i="25" s="1"/>
  <c r="H22" i="25"/>
  <c r="H23" i="25" s="1"/>
</calcChain>
</file>

<file path=xl/sharedStrings.xml><?xml version="1.0" encoding="utf-8"?>
<sst xmlns="http://schemas.openxmlformats.org/spreadsheetml/2006/main" count="42" uniqueCount="31">
  <si>
    <t>経営分析</t>
    <rPh sb="0" eb="4">
      <t>ケイエイブンセキ</t>
    </rPh>
    <phoneticPr fontId="4"/>
  </si>
  <si>
    <t>百万円</t>
    <rPh sb="0" eb="3">
      <t>ヒャクマンエン</t>
    </rPh>
    <phoneticPr fontId="4"/>
  </si>
  <si>
    <t>入力</t>
    <rPh sb="0" eb="2">
      <t>ニュウリョク</t>
    </rPh>
    <phoneticPr fontId="4"/>
  </si>
  <si>
    <t>総資本</t>
    <rPh sb="0" eb="3">
      <t>ソウシホン</t>
    </rPh>
    <phoneticPr fontId="2"/>
  </si>
  <si>
    <t>●財務諸表</t>
    <rPh sb="1" eb="5">
      <t>ザイムショヒョウ</t>
    </rPh>
    <phoneticPr fontId="5"/>
  </si>
  <si>
    <t>期間</t>
    <rPh sb="0" eb="2">
      <t>キカン</t>
    </rPh>
    <phoneticPr fontId="5"/>
  </si>
  <si>
    <t>年</t>
    <rPh sb="0" eb="1">
      <t>ネン</t>
    </rPh>
    <phoneticPr fontId="5"/>
  </si>
  <si>
    <t>FY17</t>
    <phoneticPr fontId="5"/>
  </si>
  <si>
    <t>FY18</t>
    <phoneticPr fontId="5"/>
  </si>
  <si>
    <t>FY19</t>
    <phoneticPr fontId="5"/>
  </si>
  <si>
    <t>FY20</t>
    <phoneticPr fontId="5"/>
  </si>
  <si>
    <t>FY21</t>
    <phoneticPr fontId="5"/>
  </si>
  <si>
    <t>百万円</t>
    <rPh sb="0" eb="3">
      <t>ヒャクマンエン</t>
    </rPh>
    <phoneticPr fontId="5"/>
  </si>
  <si>
    <t>億円</t>
    <rPh sb="0" eb="2">
      <t>オクエン</t>
    </rPh>
    <phoneticPr fontId="5"/>
  </si>
  <si>
    <t>売上高</t>
    <rPh sb="0" eb="3">
      <t>ウリアゲダカ</t>
    </rPh>
    <phoneticPr fontId="2"/>
  </si>
  <si>
    <t>営業利益</t>
    <rPh sb="0" eb="4">
      <t>エイギョウリエキ</t>
    </rPh>
    <phoneticPr fontId="2"/>
  </si>
  <si>
    <t>営業収益</t>
    <rPh sb="0" eb="4">
      <t>エイギョウシュウエキ</t>
    </rPh>
    <phoneticPr fontId="5"/>
  </si>
  <si>
    <t>指数</t>
    <rPh sb="0" eb="2">
      <t>シスウ</t>
    </rPh>
    <phoneticPr fontId="5"/>
  </si>
  <si>
    <t>総資本回転率</t>
    <rPh sb="0" eb="6">
      <t>ソウシホンカイテンリツ</t>
    </rPh>
    <phoneticPr fontId="2"/>
  </si>
  <si>
    <t>総資本営業利益率</t>
    <rPh sb="0" eb="8">
      <t>ソウシホンエイギョウリエキリツ</t>
    </rPh>
    <phoneticPr fontId="5"/>
  </si>
  <si>
    <t>サンプル_ファーストリテイリング</t>
    <phoneticPr fontId="4"/>
  </si>
  <si>
    <t>※FY16=2016年度＝2016年8月期</t>
    <rPh sb="17" eb="18">
      <t>ネン</t>
    </rPh>
    <rPh sb="19" eb="21">
      <t>ガツキ</t>
    </rPh>
    <phoneticPr fontId="5"/>
  </si>
  <si>
    <t>総資産</t>
    <rPh sb="0" eb="3">
      <t>ソウシサン</t>
    </rPh>
    <phoneticPr fontId="2"/>
  </si>
  <si>
    <t>FY22</t>
    <phoneticPr fontId="5"/>
  </si>
  <si>
    <t>総資本営業利益率の計算</t>
    <rPh sb="0" eb="3">
      <t>ソウシホン</t>
    </rPh>
    <rPh sb="3" eb="5">
      <t>エイギョウ</t>
    </rPh>
    <rPh sb="5" eb="7">
      <t>リエキ</t>
    </rPh>
    <rPh sb="7" eb="8">
      <t>リツ</t>
    </rPh>
    <rPh sb="9" eb="11">
      <t>ケイサン</t>
    </rPh>
    <phoneticPr fontId="5"/>
  </si>
  <si>
    <t>総資本営業利益率の推移</t>
    <rPh sb="0" eb="3">
      <t>ソウシホン</t>
    </rPh>
    <rPh sb="3" eb="5">
      <t>エイギョウ</t>
    </rPh>
    <rPh sb="5" eb="7">
      <t>リエキ</t>
    </rPh>
    <rPh sb="7" eb="8">
      <t>リツ</t>
    </rPh>
    <rPh sb="9" eb="11">
      <t>スイイ</t>
    </rPh>
    <phoneticPr fontId="5"/>
  </si>
  <si>
    <t>売上高営業利益率</t>
    <rPh sb="0" eb="8">
      <t>ウリアゲダカエイギョウリエキリツ</t>
    </rPh>
    <phoneticPr fontId="2"/>
  </si>
  <si>
    <t>総資本営業利益率</t>
    <rPh sb="0" eb="8">
      <t>ソウシホンエイギョウリエキリツ</t>
    </rPh>
    <phoneticPr fontId="2"/>
  </si>
  <si>
    <t>%</t>
    <phoneticPr fontId="2"/>
  </si>
  <si>
    <t>回転</t>
    <rPh sb="0" eb="2">
      <t>カイテン</t>
    </rPh>
    <phoneticPr fontId="2"/>
  </si>
  <si>
    <t>※指数＝FY17の値を100にして計算</t>
    <rPh sb="1" eb="3">
      <t>シスウ</t>
    </rPh>
    <rPh sb="9" eb="10">
      <t>アタイ</t>
    </rPh>
    <rPh sb="17" eb="19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</si>
</sst>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0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8"/>
      <name val="Meiryo UI"/>
      <family val="3"/>
      <charset val="128"/>
    </font>
    <font>
      <sz val="10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2" borderId="0" xfId="0" applyFont="1" applyFill="1" applyAlignment="1"/>
    <xf numFmtId="0" fontId="3" fillId="2" borderId="0" xfId="0" applyFont="1" applyFill="1">
      <alignment vertical="center"/>
    </xf>
    <xf numFmtId="0" fontId="6" fillId="2" borderId="0" xfId="0" applyFont="1" applyFill="1" applyAlignment="1"/>
    <xf numFmtId="0" fontId="6" fillId="2" borderId="0" xfId="0" applyFont="1" applyFill="1">
      <alignment vertical="center"/>
    </xf>
    <xf numFmtId="0" fontId="7" fillId="0" borderId="0" xfId="0" applyFont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8" fillId="3" borderId="4" xfId="0" applyFont="1" applyFill="1" applyBorder="1">
      <alignment vertical="center"/>
    </xf>
    <xf numFmtId="0" fontId="8" fillId="3" borderId="5" xfId="0" applyFont="1" applyFill="1" applyBorder="1">
      <alignment vertical="center"/>
    </xf>
    <xf numFmtId="0" fontId="8" fillId="3" borderId="6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2" xfId="0" applyFont="1" applyBorder="1">
      <alignment vertical="center"/>
    </xf>
    <xf numFmtId="0" fontId="3" fillId="4" borderId="1" xfId="0" applyFont="1" applyFill="1" applyBorder="1">
      <alignment vertical="center"/>
    </xf>
    <xf numFmtId="0" fontId="3" fillId="5" borderId="14" xfId="0" applyFont="1" applyFill="1" applyBorder="1">
      <alignment vertical="center"/>
    </xf>
    <xf numFmtId="38" fontId="9" fillId="0" borderId="14" xfId="1" applyFont="1" applyBorder="1">
      <alignment vertical="center"/>
    </xf>
    <xf numFmtId="0" fontId="3" fillId="5" borderId="13" xfId="0" applyFont="1" applyFill="1" applyBorder="1">
      <alignment vertical="center"/>
    </xf>
    <xf numFmtId="38" fontId="8" fillId="3" borderId="7" xfId="1" applyFont="1" applyFill="1" applyBorder="1">
      <alignment vertical="center"/>
    </xf>
    <xf numFmtId="38" fontId="8" fillId="3" borderId="8" xfId="1" applyFont="1" applyFill="1" applyBorder="1">
      <alignment vertical="center"/>
    </xf>
    <xf numFmtId="38" fontId="8" fillId="3" borderId="8" xfId="1" applyFont="1" applyFill="1" applyBorder="1" applyAlignment="1">
      <alignment vertical="center" wrapText="1"/>
    </xf>
    <xf numFmtId="38" fontId="8" fillId="3" borderId="2" xfId="1" applyFont="1" applyFill="1" applyBorder="1">
      <alignment vertical="center"/>
    </xf>
    <xf numFmtId="38" fontId="8" fillId="3" borderId="9" xfId="1" applyFont="1" applyFill="1" applyBorder="1">
      <alignment vertical="center"/>
    </xf>
    <xf numFmtId="38" fontId="8" fillId="3" borderId="10" xfId="1" applyFont="1" applyFill="1" applyBorder="1">
      <alignment vertical="center"/>
    </xf>
    <xf numFmtId="38" fontId="8" fillId="3" borderId="10" xfId="1" applyFont="1" applyFill="1" applyBorder="1" applyAlignment="1">
      <alignment vertical="center" wrapText="1"/>
    </xf>
    <xf numFmtId="38" fontId="8" fillId="3" borderId="11" xfId="1" applyFont="1" applyFill="1" applyBorder="1">
      <alignment vertical="center"/>
    </xf>
    <xf numFmtId="38" fontId="9" fillId="0" borderId="13" xfId="1" applyFont="1" applyBorder="1">
      <alignment vertical="center"/>
    </xf>
    <xf numFmtId="0" fontId="7" fillId="5" borderId="3" xfId="0" applyFont="1" applyFill="1" applyBorder="1" applyAlignment="1">
      <alignment vertical="center" wrapText="1"/>
    </xf>
    <xf numFmtId="0" fontId="3" fillId="5" borderId="3" xfId="0" applyFont="1" applyFill="1" applyBorder="1">
      <alignment vertical="center"/>
    </xf>
    <xf numFmtId="38" fontId="9" fillId="0" borderId="3" xfId="1" applyFont="1" applyBorder="1">
      <alignment vertical="center"/>
    </xf>
    <xf numFmtId="38" fontId="9" fillId="0" borderId="0" xfId="1" applyFont="1" applyBorder="1">
      <alignment vertical="center"/>
    </xf>
    <xf numFmtId="0" fontId="7" fillId="0" borderId="0" xfId="0" applyFont="1">
      <alignment vertical="center"/>
    </xf>
    <xf numFmtId="0" fontId="3" fillId="5" borderId="3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vertical="center" wrapText="1"/>
    </xf>
    <xf numFmtId="176" fontId="9" fillId="0" borderId="3" xfId="1" applyNumberFormat="1" applyFont="1" applyBorder="1">
      <alignment vertical="center"/>
    </xf>
    <xf numFmtId="40" fontId="9" fillId="0" borderId="3" xfId="1" applyNumberFormat="1" applyFont="1" applyBorder="1">
      <alignment vertical="center"/>
    </xf>
    <xf numFmtId="0" fontId="3" fillId="5" borderId="0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sz="1400" b="1" i="0" u="none" strike="noStrike" baseline="0"/>
              <a:t>総資本営業利益率</a:t>
            </a:r>
            <a:r>
              <a:rPr lang="ja-JP" altLang="en-US" b="1"/>
              <a:t>の推移</a:t>
            </a:r>
            <a:endParaRPr lang="ja-JP" b="1"/>
          </a:p>
        </c:rich>
      </c:tx>
      <c:layout>
        <c:manualLayout>
          <c:xMode val="edge"/>
          <c:yMode val="edge"/>
          <c:x val="0.36307587719298245"/>
          <c:y val="2.46944444444444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339473684210535E-2"/>
          <c:y val="0.15208250000000001"/>
          <c:w val="0.85842485380116962"/>
          <c:h val="0.6382927777777778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'TC-OPMR'!$A$22:$B$22</c:f>
              <c:strCache>
                <c:ptCount val="2"/>
                <c:pt idx="0">
                  <c:v>総資本回転率</c:v>
                </c:pt>
                <c:pt idx="1">
                  <c:v>回転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'TC-OPMR'!$C$17:$H$17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'TC-OPMR'!$C$22:$H$22</c:f>
              <c:numCache>
                <c:formatCode>#,##0.00_);[Red]\(#,##0.00\)</c:formatCode>
                <c:ptCount val="6"/>
                <c:pt idx="1">
                  <c:v>1.2747400321728137</c:v>
                </c:pt>
                <c:pt idx="2">
                  <c:v>1.1556680786998261</c:v>
                </c:pt>
                <c:pt idx="3">
                  <c:v>0.90845639210699347</c:v>
                </c:pt>
                <c:pt idx="4">
                  <c:v>0.86672358159320873</c:v>
                </c:pt>
                <c:pt idx="5">
                  <c:v>0.80829922276016219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E0-4F73-A5C3-839799CD5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7091184"/>
        <c:axId val="1517089520"/>
      </c:barChart>
      <c:lineChart>
        <c:grouping val="standard"/>
        <c:varyColors val="0"/>
        <c:ser>
          <c:idx val="1"/>
          <c:order val="1"/>
          <c:tx>
            <c:strRef>
              <c:f>'TC-OPMR'!$A$21:$B$21</c:f>
              <c:strCache>
                <c:ptCount val="2"/>
                <c:pt idx="0">
                  <c:v>売上高営業利益率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accent4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'TC-OPMR'!$C$17:$H$17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'TC-OPMR'!$C$21:$H$21</c:f>
              <c:numCache>
                <c:formatCode>#,##0.0;[Red]\-#,##0.0</c:formatCode>
                <c:ptCount val="6"/>
                <c:pt idx="0">
                  <c:v>9.4748584389100063</c:v>
                </c:pt>
                <c:pt idx="1">
                  <c:v>11.089452879261618</c:v>
                </c:pt>
                <c:pt idx="2">
                  <c:v>11.247788738764699</c:v>
                </c:pt>
                <c:pt idx="3">
                  <c:v>7.4344673509069388</c:v>
                </c:pt>
                <c:pt idx="4">
                  <c:v>11.674258506361019</c:v>
                </c:pt>
                <c:pt idx="5">
                  <c:v>12.920870775213134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E0-4F73-A5C3-839799CD5550}"/>
            </c:ext>
          </c:extLst>
        </c:ser>
        <c:ser>
          <c:idx val="0"/>
          <c:order val="2"/>
          <c:tx>
            <c:strRef>
              <c:f>'TC-OPMR'!$A$23:$B$23</c:f>
              <c:strCache>
                <c:ptCount val="2"/>
                <c:pt idx="0">
                  <c:v>総資本営業利益率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'TC-OPMR'!$C$17:$H$17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'TC-OPMR'!$C$23:$H$23</c:f>
              <c:numCache>
                <c:formatCode>#,##0.0;[Red]\-#,##0.0</c:formatCode>
                <c:ptCount val="6"/>
                <c:pt idx="1">
                  <c:v>14.136169520088856</c:v>
                </c:pt>
                <c:pt idx="2">
                  <c:v>12.99871040134974</c:v>
                </c:pt>
                <c:pt idx="3">
                  <c:v>6.7538893868421548</c:v>
                </c:pt>
                <c:pt idx="4">
                  <c:v>10.118355145078205</c:v>
                </c:pt>
                <c:pt idx="5">
                  <c:v>10.443929804989271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E0-4F73-A5C3-839799CD5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8049456"/>
        <c:axId val="788048624"/>
      </c:lineChart>
      <c:valAx>
        <c:axId val="151708952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3494152046783639E-4"/>
              <c:y val="3.86438888888888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517091184"/>
        <c:crosses val="max"/>
        <c:crossBetween val="between"/>
      </c:valAx>
      <c:catAx>
        <c:axId val="151709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517089520"/>
        <c:crosses val="autoZero"/>
        <c:auto val="1"/>
        <c:lblAlgn val="ctr"/>
        <c:lblOffset val="100"/>
        <c:noMultiLvlLbl val="0"/>
      </c:catAx>
      <c:valAx>
        <c:axId val="78804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（回転）</a:t>
                </a:r>
              </a:p>
            </c:rich>
          </c:tx>
          <c:layout>
            <c:manualLayout>
              <c:xMode val="edge"/>
              <c:yMode val="edge"/>
              <c:x val="0.91165204678362577"/>
              <c:y val="5.62827777777777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88049456"/>
        <c:crosses val="autoZero"/>
        <c:crossBetween val="between"/>
      </c:valAx>
      <c:catAx>
        <c:axId val="788049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8048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8.0333625730994146E-2"/>
          <c:y val="0.88664833333333337"/>
          <c:w val="0.76611081871345033"/>
          <c:h val="6.55213888888888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52384</xdr:colOff>
      <xdr:row>29</xdr:row>
      <xdr:rowOff>71437</xdr:rowOff>
    </xdr:from>
    <xdr:to>
      <xdr:col>8</xdr:col>
      <xdr:colOff>301084</xdr:colOff>
      <xdr:row>48</xdr:row>
      <xdr:rowOff>51937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3608A40-47B5-41B6-947D-81AB17867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1FFEF-CEC0-447B-83DC-50DC6DE8A251}">
  <dimension ref="A1:J49"/>
  <sheetViews>
    <sheetView showGridLines="0" tabSelected="1" workbookViewId="0">
      <selection activeCell="A5" sqref="A5"/>
    </sheetView>
  </sheetViews>
  <sheetFormatPr defaultColWidth="0" defaultRowHeight="15" customHeight="1" zeroHeight="1" x14ac:dyDescent="0.45"/>
  <cols>
    <col min="1" max="9" width="9.609375" style="7" customWidth="1"/>
    <col min="10" max="10" width="8.609375" style="7" customWidth="1"/>
    <col min="11" max="16384" width="8.88671875" style="7" hidden="1"/>
  </cols>
  <sheetData>
    <row r="1" spans="1:10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x14ac:dyDescent="0.45">
      <c r="A2" s="1" t="s">
        <v>19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45">
      <c r="A3" s="1" t="s">
        <v>20</v>
      </c>
      <c r="B3" s="1"/>
      <c r="C3" s="1"/>
      <c r="D3" s="1"/>
      <c r="E3" s="1"/>
      <c r="F3" s="1"/>
      <c r="G3" s="1"/>
      <c r="H3" s="1"/>
      <c r="I3" s="1"/>
      <c r="J3" s="2"/>
    </row>
    <row r="4" spans="1:10" x14ac:dyDescent="0.45">
      <c r="A4" s="1" t="s">
        <v>1</v>
      </c>
      <c r="B4" s="1"/>
      <c r="C4" s="1"/>
      <c r="D4" s="1"/>
      <c r="E4" s="1"/>
      <c r="F4" s="1"/>
      <c r="G4" s="1"/>
      <c r="H4" s="1"/>
      <c r="I4" s="1"/>
      <c r="J4" s="2"/>
    </row>
    <row r="5" spans="1:10" x14ac:dyDescent="0.45"/>
    <row r="6" spans="1:10" x14ac:dyDescent="0.45">
      <c r="A6" s="3" t="s">
        <v>2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45"/>
    <row r="8" spans="1:10" ht="15.4" thickBot="1" x14ac:dyDescent="0.5">
      <c r="A8" s="6" t="s">
        <v>4</v>
      </c>
      <c r="B8" s="6"/>
    </row>
    <row r="9" spans="1:10" x14ac:dyDescent="0.45">
      <c r="A9" s="7" t="s">
        <v>5</v>
      </c>
      <c r="B9" s="7" t="s">
        <v>6</v>
      </c>
      <c r="C9" s="8" t="s">
        <v>7</v>
      </c>
      <c r="D9" s="9" t="s">
        <v>8</v>
      </c>
      <c r="E9" s="9" t="s">
        <v>9</v>
      </c>
      <c r="F9" s="9" t="s">
        <v>10</v>
      </c>
      <c r="G9" s="9" t="s">
        <v>11</v>
      </c>
      <c r="H9" s="10" t="s">
        <v>23</v>
      </c>
    </row>
    <row r="10" spans="1:10" x14ac:dyDescent="0.45">
      <c r="A10" s="12" t="s">
        <v>16</v>
      </c>
      <c r="B10" s="11" t="s">
        <v>12</v>
      </c>
      <c r="C10" s="19">
        <v>1861917</v>
      </c>
      <c r="D10" s="20">
        <v>2130060</v>
      </c>
      <c r="E10" s="21">
        <v>2290548</v>
      </c>
      <c r="F10" s="21">
        <v>2008846</v>
      </c>
      <c r="G10" s="20">
        <v>2132992</v>
      </c>
      <c r="H10" s="22">
        <v>2301122</v>
      </c>
    </row>
    <row r="11" spans="1:10" x14ac:dyDescent="0.45">
      <c r="A11" s="12" t="s">
        <v>15</v>
      </c>
      <c r="B11" s="11" t="s">
        <v>12</v>
      </c>
      <c r="C11" s="19">
        <v>176414</v>
      </c>
      <c r="D11" s="20">
        <v>236212</v>
      </c>
      <c r="E11" s="21">
        <v>257636</v>
      </c>
      <c r="F11" s="21">
        <v>149347</v>
      </c>
      <c r="G11" s="20">
        <v>249011</v>
      </c>
      <c r="H11" s="22">
        <v>297325</v>
      </c>
    </row>
    <row r="12" spans="1:10" ht="15.4" thickBot="1" x14ac:dyDescent="0.5">
      <c r="A12" s="13" t="s">
        <v>22</v>
      </c>
      <c r="B12" s="14" t="s">
        <v>12</v>
      </c>
      <c r="C12" s="23">
        <v>1388486</v>
      </c>
      <c r="D12" s="24">
        <v>1953466</v>
      </c>
      <c r="E12" s="25">
        <v>2010558</v>
      </c>
      <c r="F12" s="25">
        <v>2411990</v>
      </c>
      <c r="G12" s="24">
        <v>2509976</v>
      </c>
      <c r="H12" s="26">
        <v>3183762</v>
      </c>
    </row>
    <row r="13" spans="1:10" x14ac:dyDescent="0.45">
      <c r="C13" s="7" t="s">
        <v>21</v>
      </c>
    </row>
    <row r="14" spans="1:10" x14ac:dyDescent="0.45"/>
    <row r="15" spans="1:10" x14ac:dyDescent="0.45">
      <c r="A15" s="4" t="s">
        <v>24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45">
      <c r="C16" s="6"/>
      <c r="D16" s="6"/>
      <c r="E16" s="6"/>
      <c r="F16" s="6"/>
      <c r="G16" s="6"/>
      <c r="H16" s="6"/>
    </row>
    <row r="17" spans="1:10" x14ac:dyDescent="0.45">
      <c r="A17" s="6"/>
      <c r="B17" s="6"/>
      <c r="C17" s="15" t="str">
        <f>C9</f>
        <v>FY17</v>
      </c>
      <c r="D17" s="15" t="str">
        <f>D9</f>
        <v>FY18</v>
      </c>
      <c r="E17" s="15" t="str">
        <f>E9</f>
        <v>FY19</v>
      </c>
      <c r="F17" s="15" t="str">
        <f>F9</f>
        <v>FY20</v>
      </c>
      <c r="G17" s="15" t="str">
        <f>G9</f>
        <v>FY21</v>
      </c>
      <c r="H17" s="15" t="str">
        <f>H9</f>
        <v>FY22</v>
      </c>
    </row>
    <row r="18" spans="1:10" x14ac:dyDescent="0.45">
      <c r="A18" s="16" t="s">
        <v>14</v>
      </c>
      <c r="B18" s="16" t="s">
        <v>13</v>
      </c>
      <c r="C18" s="17">
        <f>C10/100</f>
        <v>18619.169999999998</v>
      </c>
      <c r="D18" s="17">
        <f t="shared" ref="D18:H18" si="0">D10/100</f>
        <v>21300.6</v>
      </c>
      <c r="E18" s="17">
        <f t="shared" si="0"/>
        <v>22905.48</v>
      </c>
      <c r="F18" s="17">
        <f t="shared" si="0"/>
        <v>20088.46</v>
      </c>
      <c r="G18" s="17">
        <f t="shared" si="0"/>
        <v>21329.919999999998</v>
      </c>
      <c r="H18" s="17">
        <f t="shared" si="0"/>
        <v>23011.22</v>
      </c>
    </row>
    <row r="19" spans="1:10" x14ac:dyDescent="0.45">
      <c r="A19" s="29" t="s">
        <v>15</v>
      </c>
      <c r="B19" s="29" t="s">
        <v>13</v>
      </c>
      <c r="C19" s="30">
        <f>C11/100</f>
        <v>1764.14</v>
      </c>
      <c r="D19" s="30">
        <f t="shared" ref="D19:H19" si="1">D11/100</f>
        <v>2362.12</v>
      </c>
      <c r="E19" s="30">
        <f t="shared" si="1"/>
        <v>2576.36</v>
      </c>
      <c r="F19" s="30">
        <f t="shared" si="1"/>
        <v>1493.47</v>
      </c>
      <c r="G19" s="30">
        <f t="shared" si="1"/>
        <v>2490.11</v>
      </c>
      <c r="H19" s="30">
        <f t="shared" si="1"/>
        <v>2973.25</v>
      </c>
    </row>
    <row r="20" spans="1:10" x14ac:dyDescent="0.45">
      <c r="A20" s="33" t="s">
        <v>3</v>
      </c>
      <c r="B20" s="29" t="s">
        <v>13</v>
      </c>
      <c r="C20" s="30">
        <f>C12/100</f>
        <v>13884.86</v>
      </c>
      <c r="D20" s="30">
        <f t="shared" ref="D20:H20" si="2">D12/100</f>
        <v>19534.66</v>
      </c>
      <c r="E20" s="30">
        <f t="shared" si="2"/>
        <v>20105.580000000002</v>
      </c>
      <c r="F20" s="30">
        <f t="shared" si="2"/>
        <v>24119.9</v>
      </c>
      <c r="G20" s="30">
        <f t="shared" si="2"/>
        <v>25099.759999999998</v>
      </c>
      <c r="H20" s="30">
        <f t="shared" si="2"/>
        <v>31837.62</v>
      </c>
    </row>
    <row r="21" spans="1:10" ht="24" x14ac:dyDescent="0.45">
      <c r="A21" s="28" t="s">
        <v>26</v>
      </c>
      <c r="B21" s="29" t="s">
        <v>28</v>
      </c>
      <c r="C21" s="35">
        <f>C19/C18*100</f>
        <v>9.4748584389100063</v>
      </c>
      <c r="D21" s="35">
        <f t="shared" ref="D21:H21" si="3">D19/D18*100</f>
        <v>11.089452879261618</v>
      </c>
      <c r="E21" s="35">
        <f t="shared" si="3"/>
        <v>11.247788738764699</v>
      </c>
      <c r="F21" s="35">
        <f t="shared" si="3"/>
        <v>7.4344673509069388</v>
      </c>
      <c r="G21" s="35">
        <f t="shared" si="3"/>
        <v>11.674258506361019</v>
      </c>
      <c r="H21" s="35">
        <f t="shared" si="3"/>
        <v>12.920870775213134</v>
      </c>
    </row>
    <row r="22" spans="1:10" x14ac:dyDescent="0.45">
      <c r="A22" s="28" t="s">
        <v>18</v>
      </c>
      <c r="B22" s="29" t="s">
        <v>29</v>
      </c>
      <c r="C22" s="35"/>
      <c r="D22" s="36">
        <f>D18/(SUM(C20:D20)/2)</f>
        <v>1.2747400321728137</v>
      </c>
      <c r="E22" s="36">
        <f t="shared" ref="E22:H22" si="4">E18/(SUM(D20:E20)/2)</f>
        <v>1.1556680786998261</v>
      </c>
      <c r="F22" s="36">
        <f t="shared" si="4"/>
        <v>0.90845639210699347</v>
      </c>
      <c r="G22" s="36">
        <f t="shared" si="4"/>
        <v>0.86672358159320873</v>
      </c>
      <c r="H22" s="36">
        <f t="shared" si="4"/>
        <v>0.80829922276016219</v>
      </c>
    </row>
    <row r="23" spans="1:10" ht="30" x14ac:dyDescent="0.45">
      <c r="A23" s="33" t="s">
        <v>27</v>
      </c>
      <c r="B23" s="29" t="s">
        <v>28</v>
      </c>
      <c r="C23" s="35"/>
      <c r="D23" s="35">
        <f>D21*D22</f>
        <v>14.136169520088856</v>
      </c>
      <c r="E23" s="35">
        <f t="shared" ref="E23:H23" si="5">E21*E22</f>
        <v>12.99871040134974</v>
      </c>
      <c r="F23" s="35">
        <f t="shared" si="5"/>
        <v>6.7538893868421548</v>
      </c>
      <c r="G23" s="35">
        <f t="shared" si="5"/>
        <v>10.118355145078205</v>
      </c>
      <c r="H23" s="35">
        <f t="shared" si="5"/>
        <v>10.443929804989271</v>
      </c>
    </row>
    <row r="24" spans="1:10" x14ac:dyDescent="0.45">
      <c r="A24" s="16" t="s">
        <v>14</v>
      </c>
      <c r="B24" s="16" t="s">
        <v>17</v>
      </c>
      <c r="C24" s="17">
        <f>C18/$C18*100</f>
        <v>100</v>
      </c>
      <c r="D24" s="17">
        <f t="shared" ref="D24:H24" si="6">D18/$C18*100</f>
        <v>114.40144754035759</v>
      </c>
      <c r="E24" s="17">
        <f t="shared" si="6"/>
        <v>123.02095098761117</v>
      </c>
      <c r="F24" s="17">
        <f t="shared" si="6"/>
        <v>107.89127549724292</v>
      </c>
      <c r="G24" s="17">
        <f t="shared" si="6"/>
        <v>114.55891965109079</v>
      </c>
      <c r="H24" s="17">
        <f t="shared" si="6"/>
        <v>123.588860298284</v>
      </c>
    </row>
    <row r="25" spans="1:10" x14ac:dyDescent="0.45">
      <c r="A25" s="29" t="s">
        <v>15</v>
      </c>
      <c r="B25" s="29" t="s">
        <v>17</v>
      </c>
      <c r="C25" s="30">
        <f>C19/$C19*100</f>
        <v>100</v>
      </c>
      <c r="D25" s="30">
        <f t="shared" ref="D25:H25" si="7">D19/$C19*100</f>
        <v>133.89640277982471</v>
      </c>
      <c r="E25" s="30">
        <f t="shared" si="7"/>
        <v>146.04056367408481</v>
      </c>
      <c r="F25" s="30">
        <f t="shared" si="7"/>
        <v>84.657113381024175</v>
      </c>
      <c r="G25" s="30">
        <f t="shared" si="7"/>
        <v>141.15149591302279</v>
      </c>
      <c r="H25" s="30">
        <f t="shared" si="7"/>
        <v>168.53821125307516</v>
      </c>
    </row>
    <row r="26" spans="1:10" x14ac:dyDescent="0.45">
      <c r="A26" s="34" t="s">
        <v>3</v>
      </c>
      <c r="B26" s="18" t="s">
        <v>17</v>
      </c>
      <c r="C26" s="27">
        <f>C20/$C20*100</f>
        <v>100</v>
      </c>
      <c r="D26" s="27">
        <f t="shared" ref="D26:H26" si="8">D20/$C20*100</f>
        <v>140.69036346063265</v>
      </c>
      <c r="E26" s="27">
        <f t="shared" si="8"/>
        <v>144.80218021643719</v>
      </c>
      <c r="F26" s="27">
        <f t="shared" si="8"/>
        <v>173.71367086164355</v>
      </c>
      <c r="G26" s="27">
        <f t="shared" si="8"/>
        <v>180.77070996754736</v>
      </c>
      <c r="H26" s="27">
        <f>H20/$C20*100</f>
        <v>229.2973785835795</v>
      </c>
    </row>
    <row r="27" spans="1:10" x14ac:dyDescent="0.45">
      <c r="A27" s="32" t="s">
        <v>30</v>
      </c>
      <c r="B27" s="37"/>
      <c r="C27" s="31"/>
      <c r="D27" s="31"/>
      <c r="E27" s="31"/>
      <c r="F27" s="31"/>
      <c r="G27" s="31"/>
      <c r="H27" s="31"/>
    </row>
    <row r="28" spans="1:10" x14ac:dyDescent="0.45">
      <c r="A28" s="5"/>
      <c r="C28" s="31"/>
      <c r="D28" s="31"/>
      <c r="E28" s="31"/>
      <c r="F28" s="31"/>
      <c r="G28" s="31"/>
      <c r="H28" s="31"/>
    </row>
    <row r="29" spans="1:10" x14ac:dyDescent="0.45">
      <c r="A29" s="4" t="s">
        <v>25</v>
      </c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45"/>
    <row r="31" spans="1:10" x14ac:dyDescent="0.45"/>
    <row r="32" spans="1:10" x14ac:dyDescent="0.45"/>
    <row r="33" x14ac:dyDescent="0.45"/>
    <row r="34" x14ac:dyDescent="0.45"/>
    <row r="35" x14ac:dyDescent="0.45"/>
    <row r="36" x14ac:dyDescent="0.45"/>
    <row r="37" x14ac:dyDescent="0.45"/>
    <row r="38" x14ac:dyDescent="0.45"/>
    <row r="39" x14ac:dyDescent="0.45"/>
    <row r="40" x14ac:dyDescent="0.45"/>
    <row r="41" x14ac:dyDescent="0.45"/>
    <row r="42" x14ac:dyDescent="0.45"/>
    <row r="43" x14ac:dyDescent="0.45"/>
    <row r="44" x14ac:dyDescent="0.45"/>
    <row r="45" x14ac:dyDescent="0.45"/>
    <row r="46" x14ac:dyDescent="0.45"/>
    <row r="47" x14ac:dyDescent="0.45"/>
    <row r="48" x14ac:dyDescent="0.45"/>
    <row r="49" x14ac:dyDescent="0.45"/>
  </sheetData>
  <phoneticPr fontId="2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3D8A0644-109B-4A35-A7EF-276C928C1266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'TC-OPMR'!C12:H12</xm:f>
              <xm:sqref>I12</xm:sqref>
            </x14:sparkline>
          </x14:sparklines>
        </x14:sparklineGroup>
        <x14:sparklineGroup displayEmptyCellsAs="gap" high="1" low="1" xr2:uid="{B9063BEC-1F13-45C4-9FAA-592F313CA452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'TC-OPMR'!C10:H10</xm:f>
              <xm:sqref>I10</xm:sqref>
            </x14:sparkline>
          </x14:sparklines>
        </x14:sparklineGroup>
        <x14:sparklineGroup displayEmptyCellsAs="gap" high="1" low="1" xr2:uid="{1F509675-860A-4747-B0D3-945ABB63EAB7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'TC-OPMR'!C11:H11</xm:f>
              <xm:sqref>I11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TC-OPMR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2022-12-17T10:01:36Z</dcterms:created>
  <dcterms:modified xsi:type="dcterms:W3CDTF">2023-03-01T05:29:01Z</dcterms:modified>
</cp:coreProperties>
</file>