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1" documentId="8_{B2774BB1-E5F2-41F1-AB4E-AC4EDA1F03A0}" xr6:coauthVersionLast="47" xr6:coauthVersionMax="47" xr10:uidLastSave="{18F9CCEB-3E12-41E9-8CD4-CB84DB40DC9A}"/>
  <bookViews>
    <workbookView xWindow="-98" yWindow="-98" windowWidth="20715" windowHeight="13155" tabRatio="681" xr2:uid="{F0365B5C-8FC7-4E81-8465-7077C0B2E864}"/>
  </bookViews>
  <sheets>
    <sheet name="CFROI" sheetId="4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48" l="1"/>
  <c r="D25" i="48"/>
  <c r="D36" i="48" s="1"/>
  <c r="E25" i="48"/>
  <c r="E35" i="48" s="1"/>
  <c r="F25" i="48"/>
  <c r="G25" i="48"/>
  <c r="G36" i="48" s="1"/>
  <c r="H25" i="48"/>
  <c r="H36" i="48" s="1"/>
  <c r="D26" i="48"/>
  <c r="E26" i="48"/>
  <c r="F26" i="48"/>
  <c r="G26" i="48"/>
  <c r="H26" i="48"/>
  <c r="H33" i="48" s="1"/>
  <c r="D27" i="48"/>
  <c r="E27" i="48"/>
  <c r="F27" i="48"/>
  <c r="F34" i="48" s="1"/>
  <c r="G27" i="48"/>
  <c r="H27" i="48"/>
  <c r="D28" i="48"/>
  <c r="E28" i="48"/>
  <c r="F28" i="48"/>
  <c r="F36" i="48" s="1"/>
  <c r="G28" i="48"/>
  <c r="H28" i="48"/>
  <c r="D29" i="48"/>
  <c r="E29" i="48"/>
  <c r="F29" i="48"/>
  <c r="G29" i="48"/>
  <c r="H29" i="48"/>
  <c r="D30" i="48"/>
  <c r="E30" i="48"/>
  <c r="F30" i="48"/>
  <c r="F31" i="48" s="1"/>
  <c r="G30" i="48"/>
  <c r="H30" i="48"/>
  <c r="D32" i="48"/>
  <c r="E32" i="48"/>
  <c r="F32" i="48"/>
  <c r="G32" i="48"/>
  <c r="H32" i="48"/>
  <c r="E34" i="48"/>
  <c r="C30" i="48"/>
  <c r="C31" i="48" s="1"/>
  <c r="C32" i="48"/>
  <c r="C29" i="48"/>
  <c r="C28" i="48"/>
  <c r="C27" i="48"/>
  <c r="C35" i="48" s="1"/>
  <c r="C26" i="48"/>
  <c r="C33" i="48" s="1"/>
  <c r="C25" i="48"/>
  <c r="F40" i="48" l="1"/>
  <c r="F39" i="48"/>
  <c r="H31" i="48"/>
  <c r="H40" i="48" s="1"/>
  <c r="G34" i="48"/>
  <c r="D33" i="48"/>
  <c r="E37" i="48"/>
  <c r="H35" i="48"/>
  <c r="E36" i="48"/>
  <c r="F38" i="48"/>
  <c r="H34" i="48"/>
  <c r="H39" i="48"/>
  <c r="C40" i="48"/>
  <c r="C37" i="48"/>
  <c r="C34" i="48"/>
  <c r="G37" i="48"/>
  <c r="E31" i="48"/>
  <c r="E40" i="48" s="1"/>
  <c r="G33" i="48"/>
  <c r="D35" i="48"/>
  <c r="E33" i="48"/>
  <c r="D37" i="48"/>
  <c r="G35" i="48"/>
  <c r="G31" i="48"/>
  <c r="G38" i="48" s="1"/>
  <c r="F33" i="48"/>
  <c r="C39" i="48"/>
  <c r="C38" i="48"/>
  <c r="F37" i="48"/>
  <c r="D34" i="48"/>
  <c r="D31" i="48"/>
  <c r="D38" i="48" s="1"/>
  <c r="H37" i="48"/>
  <c r="H38" i="48"/>
  <c r="F35" i="48"/>
  <c r="H24" i="48"/>
  <c r="G24" i="48"/>
  <c r="F24" i="48"/>
  <c r="E24" i="48"/>
  <c r="D24" i="48"/>
  <c r="C24" i="48"/>
  <c r="D39" i="48" l="1"/>
  <c r="E39" i="48"/>
  <c r="G40" i="48"/>
  <c r="E38" i="48"/>
  <c r="G39" i="48"/>
  <c r="D40" i="48"/>
</calcChain>
</file>

<file path=xl/sharedStrings.xml><?xml version="1.0" encoding="utf-8"?>
<sst xmlns="http://schemas.openxmlformats.org/spreadsheetml/2006/main" count="70" uniqueCount="49">
  <si>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</si>
  <si>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</si>
  <si>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有利子負債</t>
    <rPh sb="0" eb="5">
      <t>ユウリシフサイ</t>
    </rPh>
    <phoneticPr fontId="2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</si>
  <si>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</si>
  <si>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</si>
  <si>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</si>
  <si>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</si>
  <si>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</si>
  <si>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</si>
  <si>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</si>
  <si>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ROS</t>
    <phoneticPr fontId="2"/>
  </si>
  <si>
    <t>%</t>
    <phoneticPr fontId="5"/>
  </si>
  <si>
    <t>営業収益</t>
    <rPh sb="0" eb="2">
      <t>エイギョウ</t>
    </rPh>
    <rPh sb="2" eb="4">
      <t>シュウエキ</t>
    </rPh>
    <phoneticPr fontId="5"/>
  </si>
  <si>
    <t>倍</t>
    <rPh sb="0" eb="1">
      <t>バイ</t>
    </rPh>
    <phoneticPr fontId="5"/>
  </si>
  <si>
    <t>サンプル_トヨタ自動車</t>
    <rPh sb="8" eb="11">
      <t>ジドウシャ</t>
    </rPh>
    <phoneticPr fontId="4"/>
  </si>
  <si>
    <t>売上高</t>
    <rPh sb="0" eb="3">
      <t>ウリアゲダカ</t>
    </rPh>
    <phoneticPr fontId="2"/>
  </si>
  <si>
    <t>営業利益</t>
    <rPh sb="0" eb="4">
      <t>エイギョウリエキ</t>
    </rPh>
    <phoneticPr fontId="2"/>
  </si>
  <si>
    <t>総資産</t>
    <rPh sb="0" eb="3">
      <t>ソウシサン</t>
    </rPh>
    <phoneticPr fontId="5"/>
  </si>
  <si>
    <t>純資産</t>
    <rPh sb="0" eb="3">
      <t>ジュンシサン</t>
    </rPh>
    <phoneticPr fontId="5"/>
  </si>
  <si>
    <t>総資産</t>
    <rPh sb="0" eb="3">
      <t>ソウシサン</t>
    </rPh>
    <phoneticPr fontId="2"/>
  </si>
  <si>
    <t>当期純利益</t>
    <rPh sb="0" eb="5">
      <t>トウキジュンリエキ</t>
    </rPh>
    <phoneticPr fontId="2"/>
  </si>
  <si>
    <t>純資産</t>
    <rPh sb="0" eb="3">
      <t>ジュンシサン</t>
    </rPh>
    <phoneticPr fontId="2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</si>
  <si>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</si>
  <si>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</si>
  <si>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短期有利子負債</t>
    <rPh sb="0" eb="2">
      <t>タンキ</t>
    </rPh>
    <rPh sb="2" eb="3">
      <t>ユウ</t>
    </rPh>
    <rPh sb="3" eb="5">
      <t>リシ</t>
    </rPh>
    <rPh sb="5" eb="7">
      <t>フサイ</t>
    </rPh>
    <phoneticPr fontId="5"/>
  </si>
  <si>
    <t>長期有利子負債</t>
    <rPh sb="0" eb="7">
      <t>チョウキユウリシフサイ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</si>
  <si>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</si>
  <si>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</si>
  <si>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</si>
  <si>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</si>
  <si>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当期利益</t>
    <rPh sb="0" eb="2">
      <t>トウキ</t>
    </rPh>
    <rPh sb="2" eb="4">
      <t>リエキ</t>
    </rPh>
    <phoneticPr fontId="5"/>
  </si>
  <si>
    <t>営業CF</t>
    <rPh sb="0" eb="2">
      <t>エイギョウ</t>
    </rPh>
    <phoneticPr fontId="2"/>
  </si>
  <si>
    <t>※FY17=2017年度＝2018年3月期</t>
    <rPh sb="17" eb="18">
      <t>ネン</t>
    </rPh>
    <rPh sb="19" eb="21">
      <t>ガツキ</t>
    </rPh>
    <phoneticPr fontId="5"/>
  </si>
  <si>
    <t>短期借入債務</t>
  </si>
  <si>
    <t>１年内返済長期借入債務</t>
  </si>
  <si>
    <t>CFROI</t>
    <phoneticPr fontId="5"/>
  </si>
  <si>
    <t>営業利益</t>
    <rPh sb="0" eb="2">
      <t>エイギョウ</t>
    </rPh>
    <rPh sb="2" eb="4">
      <t>リエキ</t>
    </rPh>
    <phoneticPr fontId="5"/>
  </si>
  <si>
    <t>CFROIの計算</t>
    <rPh sb="6" eb="8">
      <t>ケイサン</t>
    </rPh>
    <phoneticPr fontId="5"/>
  </si>
  <si>
    <t>CFROIの推移</t>
    <rPh sb="6" eb="8">
      <t>スイイ</t>
    </rPh>
    <phoneticPr fontId="5"/>
  </si>
  <si>
    <t>キャッシュ利益比率</t>
    <rPh sb="5" eb="9">
      <t>リエキヒリツ</t>
    </rPh>
    <phoneticPr fontId="2"/>
  </si>
  <si>
    <t>OI・NI比率</t>
    <phoneticPr fontId="2"/>
  </si>
  <si>
    <t>総資産回転率</t>
    <phoneticPr fontId="2"/>
  </si>
  <si>
    <t>回</t>
    <rPh sb="0" eb="1">
      <t>カイ</t>
    </rPh>
    <phoneticPr fontId="5"/>
  </si>
  <si>
    <t>投下資本レバレッジ</t>
    <rPh sb="0" eb="2">
      <t>トウカ</t>
    </rPh>
    <rPh sb="2" eb="4">
      <t>シホン</t>
    </rPh>
    <phoneticPr fontId="2"/>
  </si>
  <si>
    <t>投下資本</t>
    <rPh sb="0" eb="2">
      <t>トウカ</t>
    </rPh>
    <rPh sb="2" eb="4">
      <t>シホン</t>
    </rPh>
    <phoneticPr fontId="2"/>
  </si>
  <si>
    <t>CFROI</t>
    <phoneticPr fontId="2"/>
  </si>
  <si>
    <t>投下資本回転率</t>
    <rPh sb="0" eb="2">
      <t>トウカ</t>
    </rPh>
    <rPh sb="2" eb="4">
      <t>シホン</t>
    </rPh>
    <rPh sb="4" eb="7">
      <t>カイテンリツ</t>
    </rPh>
    <phoneticPr fontId="2"/>
  </si>
  <si>
    <t>CFマージン</t>
    <phoneticPr fontId="2"/>
  </si>
  <si>
    <t>※回転率は、期首期末平残ではなく、期末値のみで計算</t>
    <rPh sb="1" eb="3">
      <t>カイテン</t>
    </rPh>
    <rPh sb="3" eb="4">
      <t>リツ</t>
    </rPh>
    <rPh sb="6" eb="12">
      <t>キシュキマツヘイザン</t>
    </rPh>
    <rPh sb="17" eb="20">
      <t>キマツチ</t>
    </rPh>
    <rPh sb="23" eb="2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</si>
</sst>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0.0%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3" fillId="5" borderId="10" xfId="0" applyFont="1" applyFill="1" applyBorder="1">
      <alignment vertical="center"/>
    </xf>
    <xf numFmtId="38" fontId="9" fillId="0" borderId="10" xfId="1" applyFont="1" applyBorder="1">
      <alignment vertical="center"/>
    </xf>
    <xf numFmtId="176" fontId="9" fillId="0" borderId="10" xfId="1" applyNumberFormat="1" applyFont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9" xfId="1" applyFont="1" applyFill="1" applyBorder="1" applyAlignment="1">
      <alignment vertical="center" wrapText="1"/>
    </xf>
    <xf numFmtId="38" fontId="10" fillId="3" borderId="3" xfId="1" applyFont="1" applyFill="1" applyBorder="1">
      <alignment vertical="center"/>
    </xf>
    <xf numFmtId="0" fontId="7" fillId="5" borderId="10" xfId="0" applyFont="1" applyFill="1" applyBorder="1" applyAlignment="1">
      <alignment vertical="center" wrapText="1"/>
    </xf>
    <xf numFmtId="40" fontId="9" fillId="0" borderId="10" xfId="1" applyNumberFormat="1" applyFont="1" applyBorder="1">
      <alignment vertical="center"/>
    </xf>
    <xf numFmtId="0" fontId="3" fillId="5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>
      <alignment vertical="center"/>
    </xf>
    <xf numFmtId="176" fontId="9" fillId="0" borderId="1" xfId="1" applyNumberFormat="1" applyFont="1" applyBorder="1">
      <alignment vertical="center"/>
    </xf>
    <xf numFmtId="0" fontId="3" fillId="0" borderId="2" xfId="0" applyFont="1" applyBorder="1">
      <alignment vertical="center"/>
    </xf>
    <xf numFmtId="40" fontId="9" fillId="0" borderId="0" xfId="1" applyNumberFormat="1" applyFont="1" applyBorder="1">
      <alignment vertical="center"/>
    </xf>
    <xf numFmtId="40" fontId="9" fillId="0" borderId="4" xfId="1" applyNumberFormat="1" applyFont="1" applyBorder="1">
      <alignment vertical="center"/>
    </xf>
    <xf numFmtId="0" fontId="9" fillId="5" borderId="4" xfId="0" applyFont="1" applyFill="1" applyBorder="1" applyAlignment="1">
      <alignment vertical="center" wrapText="1"/>
    </xf>
    <xf numFmtId="38" fontId="10" fillId="3" borderId="11" xfId="1" applyFont="1" applyFill="1" applyBorder="1">
      <alignment vertical="center"/>
    </xf>
    <xf numFmtId="38" fontId="10" fillId="3" borderId="12" xfId="1" applyFont="1" applyFill="1" applyBorder="1">
      <alignment vertical="center"/>
    </xf>
    <xf numFmtId="38" fontId="10" fillId="3" borderId="12" xfId="1" applyFont="1" applyFill="1" applyBorder="1" applyAlignment="1">
      <alignment vertical="center" wrapText="1"/>
    </xf>
    <xf numFmtId="38" fontId="10" fillId="3" borderId="13" xfId="1" applyFont="1" applyFill="1" applyBorder="1">
      <alignment vertical="center"/>
    </xf>
    <xf numFmtId="0" fontId="9" fillId="5" borderId="1" xfId="0" applyFont="1" applyFill="1" applyBorder="1" applyAlignment="1">
      <alignment vertical="center" wrapText="1"/>
    </xf>
    <xf numFmtId="178" fontId="9" fillId="0" borderId="0" xfId="2" applyNumberFormat="1" applyFont="1" applyBorder="1">
      <alignment vertical="center"/>
    </xf>
    <xf numFmtId="0" fontId="3" fillId="5" borderId="0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CFROI</a:t>
            </a:r>
            <a:r>
              <a:rPr lang="ja-JP" altLang="en-US" b="1"/>
              <a:t>の推移（</a:t>
            </a:r>
            <a:r>
              <a:rPr lang="en-US" altLang="ja-JP" b="1"/>
              <a:t>CF</a:t>
            </a:r>
            <a:r>
              <a:rPr lang="ja-JP" altLang="en-US" b="1"/>
              <a:t>マージン）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</c:barChart>
      <c:lineChart>
        <c:grouping val="standard"/>
        <c:varyColors val="0"/>
        <c:ser>
          <c:idx val="10"/>
          <c:order val="2"/>
          <c:tx>
            <c:strRef>
              <c:f>CFROI!$A$35:$B$35</c:f>
              <c:strCache>
                <c:ptCount val="2"/>
                <c:pt idx="0">
                  <c:v>ROS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CFROI!$C$35:$H$35</c:f>
              <c:numCache>
                <c:formatCode>#,##0.0;[Red]\-#,##0.0</c:formatCode>
                <c:ptCount val="6"/>
                <c:pt idx="0">
                  <c:v>8.8024136549588494</c:v>
                </c:pt>
                <c:pt idx="1">
                  <c:v>6.5692051735740868</c:v>
                </c:pt>
                <c:pt idx="2">
                  <c:v>7.0685272053712804</c:v>
                </c:pt>
                <c:pt idx="3">
                  <c:v>8.3865958095865771</c:v>
                </c:pt>
                <c:pt idx="4">
                  <c:v>9.1608003911597464</c:v>
                </c:pt>
                <c:pt idx="5">
                  <c:v>6.7097674675484384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77-4342-A04A-C11F52A9890B}"/>
            </c:ext>
          </c:extLst>
        </c:ser>
        <c:ser>
          <c:idx val="11"/>
          <c:order val="3"/>
          <c:tx>
            <c:strRef>
              <c:f>CFROI!$A$36:$B$36</c:f>
              <c:strCache>
                <c:ptCount val="2"/>
                <c:pt idx="0">
                  <c:v>CFマージン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CFROI!$C$36:$H$36</c:f>
              <c:numCache>
                <c:formatCode>#,##0.0;[Red]\-#,##0.0</c:formatCode>
                <c:ptCount val="6"/>
                <c:pt idx="0">
                  <c:v>14.374399028438528</c:v>
                </c:pt>
                <c:pt idx="1">
                  <c:v>12.461578615879656</c:v>
                </c:pt>
                <c:pt idx="2">
                  <c:v>8.0307107480486444</c:v>
                </c:pt>
                <c:pt idx="3">
                  <c:v>10.020954198324619</c:v>
                </c:pt>
                <c:pt idx="4">
                  <c:v>11.863204224336602</c:v>
                </c:pt>
                <c:pt idx="5">
                  <c:v>7.9535239772260002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77-4342-A04A-C11F52A9890B}"/>
            </c:ext>
          </c:extLst>
        </c:ser>
        <c:ser>
          <c:idx val="15"/>
          <c:order val="4"/>
          <c:tx>
            <c:strRef>
              <c:f>CFROI!$A$40:$B$40</c:f>
              <c:strCache>
                <c:ptCount val="2"/>
                <c:pt idx="0">
                  <c:v>CFROI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CFROI!$C$40:$H$40</c:f>
              <c:numCache>
                <c:formatCode>#,##0.0;[Red]\-#,##0.0</c:formatCode>
                <c:ptCount val="6"/>
                <c:pt idx="0">
                  <c:v>10.754180583269925</c:v>
                </c:pt>
                <c:pt idx="1">
                  <c:v>9.2510404174461023</c:v>
                </c:pt>
                <c:pt idx="2">
                  <c:v>5.6325431673450508</c:v>
                </c:pt>
                <c:pt idx="3">
                  <c:v>5.4600063377958703</c:v>
                </c:pt>
                <c:pt idx="4">
                  <c:v>6.9385522159457524</c:v>
                </c:pt>
                <c:pt idx="5">
                  <c:v>5.0389664937978997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77-4342-A04A-C11F52A9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lineChart>
        <c:grouping val="standard"/>
        <c:varyColors val="0"/>
        <c:ser>
          <c:idx val="8"/>
          <c:order val="0"/>
          <c:tx>
            <c:strRef>
              <c:f>CFROI!$A$33:$B$33</c:f>
              <c:strCache>
                <c:ptCount val="2"/>
                <c:pt idx="0">
                  <c:v>キャッシュ利益比率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CFROI!$C$33:$H$33</c:f>
              <c:numCache>
                <c:formatCode>#,##0.0;[Red]\-#,##0.0</c:formatCode>
                <c:ptCount val="6"/>
                <c:pt idx="0">
                  <c:v>175.97378515931331</c:v>
                </c:pt>
                <c:pt idx="1">
                  <c:v>152.64552419510079</c:v>
                </c:pt>
                <c:pt idx="2">
                  <c:v>99.969323516858722</c:v>
                </c:pt>
                <c:pt idx="3">
                  <c:v>124.08893103303926</c:v>
                </c:pt>
                <c:pt idx="4">
                  <c:v>124.2654046787776</c:v>
                </c:pt>
                <c:pt idx="5">
                  <c:v>108.44216108109099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77-4342-A04A-C11F52A9890B}"/>
            </c:ext>
          </c:extLst>
        </c:ser>
        <c:ser>
          <c:idx val="9"/>
          <c:order val="1"/>
          <c:tx>
            <c:strRef>
              <c:f>CFROI!$A$34:$B$34</c:f>
              <c:strCache>
                <c:ptCount val="2"/>
                <c:pt idx="0">
                  <c:v>OI・NI比率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CFROI!$C$34:$H$34</c:f>
              <c:numCache>
                <c:formatCode>#,##0.0;[Red]\-#,##0.0</c:formatCode>
                <c:ptCount val="6"/>
                <c:pt idx="0">
                  <c:v>92.798284370400893</c:v>
                </c:pt>
                <c:pt idx="1">
                  <c:v>124.27282209240896</c:v>
                </c:pt>
                <c:pt idx="2">
                  <c:v>113.64708390076382</c:v>
                </c:pt>
                <c:pt idx="3">
                  <c:v>96.29202524735166</c:v>
                </c:pt>
                <c:pt idx="4">
                  <c:v>104.21214813536706</c:v>
                </c:pt>
                <c:pt idx="5">
                  <c:v>109.30850669102318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77-4342-A04A-C11F52A9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93407"/>
        <c:axId val="2003091007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  <c:majorUnit val="5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  <c:majorUnit val="50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629794616210201E-3"/>
          <c:y val="0.90247111111111111"/>
          <c:w val="0.9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CFROI</a:t>
            </a:r>
            <a:r>
              <a:rPr lang="ja-JP" altLang="en-US" b="1"/>
              <a:t>の推移（投下資本回転率）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  <c:extLst/>
      </c:barChart>
      <c:barChart>
        <c:barDir val="col"/>
        <c:grouping val="clustered"/>
        <c:varyColors val="0"/>
        <c:ser>
          <c:idx val="14"/>
          <c:order val="3"/>
          <c:tx>
            <c:strRef>
              <c:f>CFROI!$A$39:$B$39</c:f>
              <c:strCache>
                <c:ptCount val="2"/>
                <c:pt idx="0">
                  <c:v>投下資本回転率</c:v>
                </c:pt>
                <c:pt idx="1">
                  <c:v>回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CFROI!$C$39:$H$39</c:f>
              <c:numCache>
                <c:formatCode>#,##0.00_);[Red]\(#,##0.00\)</c:formatCode>
                <c:ptCount val="6"/>
                <c:pt idx="0">
                  <c:v>0.74814818776031555</c:v>
                </c:pt>
                <c:pt idx="1">
                  <c:v>0.74236504881152054</c:v>
                </c:pt>
                <c:pt idx="2">
                  <c:v>0.70137542542092957</c:v>
                </c:pt>
                <c:pt idx="3">
                  <c:v>0.54485892558103066</c:v>
                </c:pt>
                <c:pt idx="4">
                  <c:v>0.58488011204525647</c:v>
                </c:pt>
                <c:pt idx="5">
                  <c:v>0.63355143056416252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77-4342-A04A-C11F52A9890B}"/>
            </c:ext>
          </c:extLst>
        </c:ser>
        <c:ser>
          <c:idx val="12"/>
          <c:order val="1"/>
          <c:tx>
            <c:strRef>
              <c:f>CFROI!$A$37:$B$37</c:f>
              <c:strCache>
                <c:ptCount val="2"/>
                <c:pt idx="0">
                  <c:v>総資産回転率</c:v>
                </c:pt>
                <c:pt idx="1">
                  <c:v>回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CFROI!$C$37:$H$37</c:f>
              <c:numCache>
                <c:formatCode>#,##0.00_);[Red]\(#,##0.00\)</c:formatCode>
                <c:ptCount val="6"/>
                <c:pt idx="0">
                  <c:v>0.58398991386084609</c:v>
                </c:pt>
                <c:pt idx="1">
                  <c:v>0.58196874444819624</c:v>
                </c:pt>
                <c:pt idx="2">
                  <c:v>0.56693811342032174</c:v>
                </c:pt>
                <c:pt idx="3">
                  <c:v>0.4370618917136711</c:v>
                </c:pt>
                <c:pt idx="4">
                  <c:v>0.46358511960573195</c:v>
                </c:pt>
                <c:pt idx="5">
                  <c:v>0.50003644527730839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77-4342-A04A-C11F52A9890B}"/>
            </c:ext>
          </c:extLst>
        </c:ser>
        <c:ser>
          <c:idx val="13"/>
          <c:order val="2"/>
          <c:tx>
            <c:strRef>
              <c:f>CFROI!$A$38:$B$38</c:f>
              <c:strCache>
                <c:ptCount val="2"/>
                <c:pt idx="0">
                  <c:v>投下資本レバレッジ</c:v>
                </c:pt>
                <c:pt idx="1">
                  <c:v>倍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CFROI!$C$38:$H$38</c:f>
              <c:numCache>
                <c:formatCode>#,##0.00_);[Red]\(#,##0.00\)</c:formatCode>
                <c:ptCount val="6"/>
                <c:pt idx="0">
                  <c:v>1.2810977895391962</c:v>
                </c:pt>
                <c:pt idx="1">
                  <c:v>1.2756098259459052</c:v>
                </c:pt>
                <c:pt idx="2">
                  <c:v>1.2371287250200051</c:v>
                </c:pt>
                <c:pt idx="3">
                  <c:v>1.2466402033924746</c:v>
                </c:pt>
                <c:pt idx="4">
                  <c:v>1.2616455690870383</c:v>
                </c:pt>
                <c:pt idx="5">
                  <c:v>1.2670105080296894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77-4342-A04A-C11F52A9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93407"/>
        <c:axId val="2003091007"/>
      </c:barChart>
      <c:lineChart>
        <c:grouping val="standard"/>
        <c:varyColors val="0"/>
        <c:ser>
          <c:idx val="11"/>
          <c:order val="0"/>
          <c:tx>
            <c:strRef>
              <c:f>CFROI!$A$36:$B$36</c:f>
              <c:strCache>
                <c:ptCount val="2"/>
                <c:pt idx="0">
                  <c:v>CFマージン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CFROI!$C$36:$H$36</c:f>
              <c:numCache>
                <c:formatCode>#,##0.0;[Red]\-#,##0.0</c:formatCode>
                <c:ptCount val="6"/>
                <c:pt idx="0">
                  <c:v>14.374399028438528</c:v>
                </c:pt>
                <c:pt idx="1">
                  <c:v>12.461578615879656</c:v>
                </c:pt>
                <c:pt idx="2">
                  <c:v>8.0307107480486444</c:v>
                </c:pt>
                <c:pt idx="3">
                  <c:v>10.020954198324619</c:v>
                </c:pt>
                <c:pt idx="4">
                  <c:v>11.863204224336602</c:v>
                </c:pt>
                <c:pt idx="5">
                  <c:v>7.9535239772260002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77-4342-A04A-C11F52A9890B}"/>
            </c:ext>
          </c:extLst>
        </c:ser>
        <c:ser>
          <c:idx val="15"/>
          <c:order val="4"/>
          <c:tx>
            <c:strRef>
              <c:f>CFROI!$A$40:$B$40</c:f>
              <c:strCache>
                <c:ptCount val="2"/>
                <c:pt idx="0">
                  <c:v>CFROI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CFROI!$C$24:$H$24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CFROI!$C$40:$H$40</c:f>
              <c:numCache>
                <c:formatCode>#,##0.0;[Red]\-#,##0.0</c:formatCode>
                <c:ptCount val="6"/>
                <c:pt idx="0">
                  <c:v>10.754180583269925</c:v>
                </c:pt>
                <c:pt idx="1">
                  <c:v>9.2510404174461023</c:v>
                </c:pt>
                <c:pt idx="2">
                  <c:v>5.6325431673450508</c:v>
                </c:pt>
                <c:pt idx="3">
                  <c:v>5.4600063377958703</c:v>
                </c:pt>
                <c:pt idx="4">
                  <c:v>6.9385522159457524</c:v>
                </c:pt>
                <c:pt idx="5">
                  <c:v>5.0389664937978997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77-4342-A04A-C11F52A9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  <c:extLst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  <c:majorUnit val="5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</a:t>
                </a:r>
                <a:r>
                  <a:rPr lang="en-US" altLang="ja-JP"/>
                  <a:t>/</a:t>
                </a:r>
                <a:r>
                  <a:rPr lang="ja-JP" altLang="en-US"/>
                  <a:t>倍）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  <c:majorUnit val="0.5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629794616210201E-3"/>
          <c:y val="0.87072111111111106"/>
          <c:w val="0.93541447368421049"/>
          <c:h val="0.12927888888888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43</xdr:row>
      <xdr:rowOff>130968</xdr:rowOff>
    </xdr:from>
    <xdr:to>
      <xdr:col>8</xdr:col>
      <xdr:colOff>391575</xdr:colOff>
      <xdr:row>62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66BF54-3C3F-4DB7-9E84-89F2B9F87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62</xdr:row>
      <xdr:rowOff>173830</xdr:rowOff>
    </xdr:from>
    <xdr:to>
      <xdr:col>8</xdr:col>
      <xdr:colOff>391575</xdr:colOff>
      <xdr:row>81</xdr:row>
      <xdr:rowOff>154330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1792FE6-90BE-E8CF-59C0-A688A0599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F89C-A2A9-4045-85D1-82F8AECD9EEC}">
  <dimension ref="A1:J83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7" customWidth="1"/>
    <col min="10" max="10" width="8.5546875" style="7" customWidth="1"/>
    <col min="11" max="16384" width="8.88671875" style="7" hidden="1"/>
  </cols>
  <sheetData>
    <row r="1" spans="1:10" x14ac:dyDescent="0.45">
      <c r="A1" s="1" t="s">
        <v>26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35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14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22</v>
      </c>
      <c r="B8" s="6"/>
    </row>
    <row r="9" spans="1:10" x14ac:dyDescent="0.45">
      <c r="A9" s="7" t="s">
        <v>3</v>
      </c>
      <c r="B9" s="7" t="s">
        <v>4</v>
      </c>
      <c r="C9" s="8" t="s">
        <v>5</v>
      </c>
      <c r="D9" s="9" t="s">
        <v>6</v>
      </c>
      <c r="E9" s="9" t="s">
        <v>7</v>
      </c>
      <c r="F9" s="9" t="s">
        <v>27</v>
      </c>
      <c r="G9" s="9" t="s">
        <v>28</v>
      </c>
      <c r="H9" s="10" t="s">
        <v>29</v>
      </c>
    </row>
    <row r="10" spans="1:10" x14ac:dyDescent="0.45">
      <c r="A10" s="12" t="s">
        <v>12</v>
      </c>
      <c r="B10" s="11" t="s">
        <v>8</v>
      </c>
      <c r="C10" s="18">
        <v>29379510</v>
      </c>
      <c r="D10" s="19">
        <v>30225681</v>
      </c>
      <c r="E10" s="20">
        <v>29866547</v>
      </c>
      <c r="F10" s="20">
        <v>27214594</v>
      </c>
      <c r="G10" s="19">
        <v>31379507</v>
      </c>
      <c r="H10" s="21">
        <v>37154298</v>
      </c>
    </row>
    <row r="11" spans="1:10" x14ac:dyDescent="0.45">
      <c r="A11" s="12" t="s">
        <v>36</v>
      </c>
      <c r="B11" s="11" t="s">
        <v>8</v>
      </c>
      <c r="C11" s="18">
        <v>2399862</v>
      </c>
      <c r="D11" s="19">
        <v>2467545</v>
      </c>
      <c r="E11" s="20">
        <v>2399232</v>
      </c>
      <c r="F11" s="20">
        <v>2197748</v>
      </c>
      <c r="G11" s="19">
        <v>2995697</v>
      </c>
      <c r="H11" s="21">
        <v>2725025</v>
      </c>
    </row>
    <row r="12" spans="1:10" x14ac:dyDescent="0.45">
      <c r="A12" s="12" t="s">
        <v>30</v>
      </c>
      <c r="B12" s="11" t="s">
        <v>8</v>
      </c>
      <c r="C12" s="18">
        <v>2586106</v>
      </c>
      <c r="D12" s="19">
        <v>1985587</v>
      </c>
      <c r="E12" s="20">
        <v>2111125</v>
      </c>
      <c r="F12" s="20">
        <v>2282378</v>
      </c>
      <c r="G12" s="19">
        <v>2874614</v>
      </c>
      <c r="H12" s="21">
        <v>2492967</v>
      </c>
    </row>
    <row r="13" spans="1:10" x14ac:dyDescent="0.45">
      <c r="A13" s="12" t="s">
        <v>23</v>
      </c>
      <c r="B13" s="11" t="s">
        <v>8</v>
      </c>
      <c r="C13" s="18">
        <v>4223128</v>
      </c>
      <c r="D13" s="19">
        <v>3766597</v>
      </c>
      <c r="E13" s="20">
        <v>2398496</v>
      </c>
      <c r="F13" s="20">
        <v>2727162</v>
      </c>
      <c r="G13" s="19">
        <v>3722615</v>
      </c>
      <c r="H13" s="21">
        <v>2955076</v>
      </c>
    </row>
    <row r="14" spans="1:10" ht="24" x14ac:dyDescent="0.45">
      <c r="A14" s="5" t="s">
        <v>24</v>
      </c>
      <c r="B14" s="11" t="s">
        <v>8</v>
      </c>
      <c r="C14" s="18"/>
      <c r="D14" s="19"/>
      <c r="E14" s="20">
        <v>9906755</v>
      </c>
      <c r="F14" s="20">
        <v>12212060</v>
      </c>
      <c r="G14" s="19">
        <v>11187839</v>
      </c>
      <c r="H14" s="21">
        <v>12305639</v>
      </c>
    </row>
    <row r="15" spans="1:10" x14ac:dyDescent="0.45">
      <c r="A15" s="5" t="s">
        <v>33</v>
      </c>
      <c r="B15" s="11" t="s">
        <v>8</v>
      </c>
      <c r="C15" s="18">
        <v>5154913</v>
      </c>
      <c r="D15" s="19">
        <v>5344973</v>
      </c>
      <c r="E15" s="20"/>
      <c r="F15" s="20"/>
      <c r="G15" s="19"/>
      <c r="H15" s="21"/>
    </row>
    <row r="16" spans="1:10" ht="24" x14ac:dyDescent="0.45">
      <c r="A16" s="5" t="s">
        <v>34</v>
      </c>
      <c r="B16" s="11" t="s">
        <v>8</v>
      </c>
      <c r="C16" s="18">
        <v>4186277</v>
      </c>
      <c r="D16" s="19">
        <v>4254260</v>
      </c>
      <c r="E16" s="20"/>
      <c r="F16" s="20"/>
      <c r="G16" s="19"/>
      <c r="H16" s="21"/>
    </row>
    <row r="17" spans="1:10" ht="24" x14ac:dyDescent="0.45">
      <c r="A17" s="5" t="s">
        <v>25</v>
      </c>
      <c r="B17" s="11" t="s">
        <v>8</v>
      </c>
      <c r="C17" s="18">
        <v>10006374</v>
      </c>
      <c r="D17" s="19">
        <v>10550945</v>
      </c>
      <c r="E17" s="20">
        <v>11434219</v>
      </c>
      <c r="F17" s="20">
        <v>13447575</v>
      </c>
      <c r="G17" s="19">
        <v>15308519</v>
      </c>
      <c r="H17" s="21">
        <v>17074634</v>
      </c>
    </row>
    <row r="18" spans="1:10" x14ac:dyDescent="0.45">
      <c r="A18" s="5" t="s">
        <v>18</v>
      </c>
      <c r="B18" s="11" t="s">
        <v>8</v>
      </c>
      <c r="C18" s="18">
        <v>19922076</v>
      </c>
      <c r="D18" s="19">
        <v>20565210</v>
      </c>
      <c r="E18" s="20">
        <v>21241851</v>
      </c>
      <c r="F18" s="20">
        <v>24288329</v>
      </c>
      <c r="G18" s="19">
        <v>27154820</v>
      </c>
      <c r="H18" s="21">
        <v>29264213</v>
      </c>
    </row>
    <row r="19" spans="1:10" ht="15.4" thickBot="1" x14ac:dyDescent="0.5">
      <c r="A19" s="26" t="s">
        <v>17</v>
      </c>
      <c r="B19" s="29" t="s">
        <v>8</v>
      </c>
      <c r="C19" s="33">
        <v>50308249</v>
      </c>
      <c r="D19" s="34">
        <v>51936949</v>
      </c>
      <c r="E19" s="35">
        <v>52680436</v>
      </c>
      <c r="F19" s="35">
        <v>62267140</v>
      </c>
      <c r="G19" s="34">
        <v>67688771</v>
      </c>
      <c r="H19" s="36">
        <v>74303180</v>
      </c>
    </row>
    <row r="20" spans="1:10" x14ac:dyDescent="0.45">
      <c r="C20" s="7" t="s">
        <v>32</v>
      </c>
    </row>
    <row r="21" spans="1:10" x14ac:dyDescent="0.45"/>
    <row r="22" spans="1:10" x14ac:dyDescent="0.45">
      <c r="A22" s="4" t="s">
        <v>37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45">
      <c r="C23" s="6"/>
      <c r="D23" s="6"/>
      <c r="E23" s="6"/>
      <c r="F23" s="6"/>
      <c r="G23" s="6"/>
      <c r="H23" s="6"/>
    </row>
    <row r="24" spans="1:10" x14ac:dyDescent="0.45">
      <c r="A24" s="6"/>
      <c r="B24" s="6"/>
      <c r="C24" s="13" t="str">
        <f t="shared" ref="C24:H24" si="0">C9</f>
        <v>FY17</v>
      </c>
      <c r="D24" s="13" t="str">
        <f t="shared" si="0"/>
        <v>FY18</v>
      </c>
      <c r="E24" s="13" t="str">
        <f t="shared" si="0"/>
        <v>FY19</v>
      </c>
      <c r="F24" s="13" t="str">
        <f t="shared" si="0"/>
        <v>FY20</v>
      </c>
      <c r="G24" s="13" t="str">
        <f t="shared" si="0"/>
        <v>FY21</v>
      </c>
      <c r="H24" s="13" t="str">
        <f t="shared" si="0"/>
        <v>FY22</v>
      </c>
    </row>
    <row r="25" spans="1:10" x14ac:dyDescent="0.45">
      <c r="A25" s="15" t="s">
        <v>15</v>
      </c>
      <c r="B25" s="15" t="s">
        <v>9</v>
      </c>
      <c r="C25" s="16">
        <f>C10/100</f>
        <v>293795.09999999998</v>
      </c>
      <c r="D25" s="16">
        <f t="shared" ref="D25:H25" si="1">D10/100</f>
        <v>302256.81</v>
      </c>
      <c r="E25" s="16">
        <f t="shared" si="1"/>
        <v>298665.46999999997</v>
      </c>
      <c r="F25" s="16">
        <f t="shared" si="1"/>
        <v>272145.94</v>
      </c>
      <c r="G25" s="16">
        <f t="shared" si="1"/>
        <v>313795.07</v>
      </c>
      <c r="H25" s="16">
        <f t="shared" si="1"/>
        <v>371542.98</v>
      </c>
    </row>
    <row r="26" spans="1:10" x14ac:dyDescent="0.45">
      <c r="A26" s="15" t="s">
        <v>16</v>
      </c>
      <c r="B26" s="15" t="s">
        <v>9</v>
      </c>
      <c r="C26" s="16">
        <f>C11/100</f>
        <v>23998.62</v>
      </c>
      <c r="D26" s="16">
        <f t="shared" ref="D26:H26" si="2">D11/100</f>
        <v>24675.45</v>
      </c>
      <c r="E26" s="16">
        <f t="shared" si="2"/>
        <v>23992.32</v>
      </c>
      <c r="F26" s="16">
        <f t="shared" si="2"/>
        <v>21977.48</v>
      </c>
      <c r="G26" s="16">
        <f t="shared" si="2"/>
        <v>29956.97</v>
      </c>
      <c r="H26" s="16">
        <f t="shared" si="2"/>
        <v>27250.25</v>
      </c>
    </row>
    <row r="27" spans="1:10" x14ac:dyDescent="0.45">
      <c r="A27" s="15" t="s">
        <v>20</v>
      </c>
      <c r="B27" s="15" t="s">
        <v>9</v>
      </c>
      <c r="C27" s="16">
        <f>C12/100</f>
        <v>25861.06</v>
      </c>
      <c r="D27" s="16">
        <f t="shared" ref="D27:H27" si="3">D12/100</f>
        <v>19855.87</v>
      </c>
      <c r="E27" s="16">
        <f t="shared" si="3"/>
        <v>21111.25</v>
      </c>
      <c r="F27" s="16">
        <f t="shared" si="3"/>
        <v>22823.78</v>
      </c>
      <c r="G27" s="16">
        <f t="shared" si="3"/>
        <v>28746.14</v>
      </c>
      <c r="H27" s="16">
        <f t="shared" si="3"/>
        <v>24929.67</v>
      </c>
    </row>
    <row r="28" spans="1:10" x14ac:dyDescent="0.45">
      <c r="A28" s="15" t="s">
        <v>31</v>
      </c>
      <c r="B28" s="15" t="s">
        <v>9</v>
      </c>
      <c r="C28" s="16">
        <f>C13/100</f>
        <v>42231.28</v>
      </c>
      <c r="D28" s="16">
        <f t="shared" ref="D28:H28" si="4">D13/100</f>
        <v>37665.97</v>
      </c>
      <c r="E28" s="16">
        <f t="shared" si="4"/>
        <v>23984.959999999999</v>
      </c>
      <c r="F28" s="16">
        <f t="shared" si="4"/>
        <v>27271.62</v>
      </c>
      <c r="G28" s="16">
        <f t="shared" si="4"/>
        <v>37226.15</v>
      </c>
      <c r="H28" s="16">
        <f t="shared" si="4"/>
        <v>29550.76</v>
      </c>
    </row>
    <row r="29" spans="1:10" x14ac:dyDescent="0.45">
      <c r="A29" s="15" t="s">
        <v>2</v>
      </c>
      <c r="B29" s="15" t="s">
        <v>9</v>
      </c>
      <c r="C29" s="16">
        <f>SUM(C14:C17)/100</f>
        <v>193475.64</v>
      </c>
      <c r="D29" s="16">
        <f t="shared" ref="D29:H29" si="5">SUM(D14:D17)/100</f>
        <v>201501.78</v>
      </c>
      <c r="E29" s="16">
        <f t="shared" si="5"/>
        <v>213409.74</v>
      </c>
      <c r="F29" s="16">
        <f t="shared" si="5"/>
        <v>256596.35</v>
      </c>
      <c r="G29" s="16">
        <f t="shared" si="5"/>
        <v>264963.58</v>
      </c>
      <c r="H29" s="16">
        <f t="shared" si="5"/>
        <v>293802.73</v>
      </c>
    </row>
    <row r="30" spans="1:10" x14ac:dyDescent="0.45">
      <c r="A30" s="15" t="s">
        <v>21</v>
      </c>
      <c r="B30" s="15" t="s">
        <v>9</v>
      </c>
      <c r="C30" s="16">
        <f>C18/100</f>
        <v>199220.76</v>
      </c>
      <c r="D30" s="16">
        <f t="shared" ref="D30:H30" si="6">D18/100</f>
        <v>205652.1</v>
      </c>
      <c r="E30" s="16">
        <f t="shared" si="6"/>
        <v>212418.51</v>
      </c>
      <c r="F30" s="16">
        <f t="shared" si="6"/>
        <v>242883.29</v>
      </c>
      <c r="G30" s="16">
        <f t="shared" si="6"/>
        <v>271548.2</v>
      </c>
      <c r="H30" s="16">
        <f t="shared" si="6"/>
        <v>292642.13</v>
      </c>
    </row>
    <row r="31" spans="1:10" x14ac:dyDescent="0.45">
      <c r="A31" s="15" t="s">
        <v>44</v>
      </c>
      <c r="B31" s="15" t="s">
        <v>9</v>
      </c>
      <c r="C31" s="16">
        <f>SUM(C29:C30)</f>
        <v>392696.4</v>
      </c>
      <c r="D31" s="16">
        <f t="shared" ref="D31:H31" si="7">SUM(D29:D30)</f>
        <v>407153.88</v>
      </c>
      <c r="E31" s="16">
        <f t="shared" si="7"/>
        <v>425828.25</v>
      </c>
      <c r="F31" s="16">
        <f t="shared" si="7"/>
        <v>499479.64</v>
      </c>
      <c r="G31" s="16">
        <f t="shared" si="7"/>
        <v>536511.78</v>
      </c>
      <c r="H31" s="16">
        <f t="shared" si="7"/>
        <v>586444.86</v>
      </c>
    </row>
    <row r="32" spans="1:10" x14ac:dyDescent="0.45">
      <c r="A32" s="15" t="s">
        <v>19</v>
      </c>
      <c r="B32" s="15" t="s">
        <v>9</v>
      </c>
      <c r="C32" s="16">
        <f>C19/100</f>
        <v>503082.49</v>
      </c>
      <c r="D32" s="16">
        <f t="shared" ref="D32:H32" si="8">D19/100</f>
        <v>519369.49</v>
      </c>
      <c r="E32" s="16">
        <f t="shared" si="8"/>
        <v>526804.36</v>
      </c>
      <c r="F32" s="16">
        <f t="shared" si="8"/>
        <v>622671.4</v>
      </c>
      <c r="G32" s="16">
        <f t="shared" si="8"/>
        <v>676887.71</v>
      </c>
      <c r="H32" s="16">
        <f t="shared" si="8"/>
        <v>743031.8</v>
      </c>
    </row>
    <row r="33" spans="1:10" ht="24" x14ac:dyDescent="0.45">
      <c r="A33" s="22" t="s">
        <v>39</v>
      </c>
      <c r="B33" s="15" t="s">
        <v>11</v>
      </c>
      <c r="C33" s="17">
        <f>C28/C26*100</f>
        <v>175.97378515931331</v>
      </c>
      <c r="D33" s="17">
        <f t="shared" ref="D33:H33" si="9">D28/D26*100</f>
        <v>152.64552419510079</v>
      </c>
      <c r="E33" s="17">
        <f t="shared" si="9"/>
        <v>99.969323516858722</v>
      </c>
      <c r="F33" s="17">
        <f t="shared" si="9"/>
        <v>124.08893103303926</v>
      </c>
      <c r="G33" s="17">
        <f t="shared" si="9"/>
        <v>124.2654046787776</v>
      </c>
      <c r="H33" s="17">
        <f t="shared" si="9"/>
        <v>108.44216108109099</v>
      </c>
    </row>
    <row r="34" spans="1:10" x14ac:dyDescent="0.45">
      <c r="A34" s="15" t="s">
        <v>40</v>
      </c>
      <c r="B34" s="15" t="s">
        <v>11</v>
      </c>
      <c r="C34" s="17">
        <f>C26/C27*100</f>
        <v>92.798284370400893</v>
      </c>
      <c r="D34" s="17">
        <f t="shared" ref="D34:H34" si="10">D26/D27*100</f>
        <v>124.27282209240896</v>
      </c>
      <c r="E34" s="17">
        <f t="shared" si="10"/>
        <v>113.64708390076382</v>
      </c>
      <c r="F34" s="17">
        <f t="shared" si="10"/>
        <v>96.29202524735166</v>
      </c>
      <c r="G34" s="17">
        <f t="shared" si="10"/>
        <v>104.21214813536706</v>
      </c>
      <c r="H34" s="17">
        <f t="shared" si="10"/>
        <v>109.30850669102318</v>
      </c>
    </row>
    <row r="35" spans="1:10" x14ac:dyDescent="0.45">
      <c r="A35" s="15" t="s">
        <v>10</v>
      </c>
      <c r="B35" s="15" t="s">
        <v>11</v>
      </c>
      <c r="C35" s="17">
        <f>C27/C25*100</f>
        <v>8.8024136549588494</v>
      </c>
      <c r="D35" s="17">
        <f t="shared" ref="D35:H35" si="11">D27/D25*100</f>
        <v>6.5692051735740868</v>
      </c>
      <c r="E35" s="17">
        <f t="shared" si="11"/>
        <v>7.0685272053712804</v>
      </c>
      <c r="F35" s="17">
        <f t="shared" si="11"/>
        <v>8.3865958095865771</v>
      </c>
      <c r="G35" s="17">
        <f t="shared" si="11"/>
        <v>9.1608003911597464</v>
      </c>
      <c r="H35" s="17">
        <f t="shared" si="11"/>
        <v>6.7097674675484384</v>
      </c>
    </row>
    <row r="36" spans="1:10" x14ac:dyDescent="0.45">
      <c r="A36" s="15" t="s">
        <v>47</v>
      </c>
      <c r="B36" s="15" t="s">
        <v>11</v>
      </c>
      <c r="C36" s="17">
        <f>C28/C25*100</f>
        <v>14.374399028438528</v>
      </c>
      <c r="D36" s="17">
        <f t="shared" ref="D36:H36" si="12">D28/D25*100</f>
        <v>12.461578615879656</v>
      </c>
      <c r="E36" s="17">
        <f t="shared" si="12"/>
        <v>8.0307107480486444</v>
      </c>
      <c r="F36" s="17">
        <f t="shared" si="12"/>
        <v>10.020954198324619</v>
      </c>
      <c r="G36" s="17">
        <f t="shared" si="12"/>
        <v>11.863204224336602</v>
      </c>
      <c r="H36" s="17">
        <f t="shared" si="12"/>
        <v>7.9535239772260002</v>
      </c>
    </row>
    <row r="37" spans="1:10" x14ac:dyDescent="0.45">
      <c r="A37" s="14" t="s">
        <v>41</v>
      </c>
      <c r="B37" s="15" t="s">
        <v>42</v>
      </c>
      <c r="C37" s="23">
        <f>C25/C32</f>
        <v>0.58398991386084609</v>
      </c>
      <c r="D37" s="23">
        <f t="shared" ref="D37:H37" si="13">D25/D32</f>
        <v>0.58196874444819624</v>
      </c>
      <c r="E37" s="23">
        <f t="shared" si="13"/>
        <v>0.56693811342032174</v>
      </c>
      <c r="F37" s="23">
        <f t="shared" si="13"/>
        <v>0.4370618917136711</v>
      </c>
      <c r="G37" s="23">
        <f t="shared" si="13"/>
        <v>0.46358511960573195</v>
      </c>
      <c r="H37" s="23">
        <f t="shared" si="13"/>
        <v>0.50003644527730839</v>
      </c>
    </row>
    <row r="38" spans="1:10" ht="28.5" x14ac:dyDescent="0.45">
      <c r="A38" s="32" t="s">
        <v>43</v>
      </c>
      <c r="B38" s="24" t="s">
        <v>13</v>
      </c>
      <c r="C38" s="31">
        <f>C32/C31</f>
        <v>1.2810977895391962</v>
      </c>
      <c r="D38" s="31">
        <f>D32/D31</f>
        <v>1.2756098259459052</v>
      </c>
      <c r="E38" s="31">
        <f>E32/E31</f>
        <v>1.2371287250200051</v>
      </c>
      <c r="F38" s="31">
        <f>F32/F31</f>
        <v>1.2466402033924746</v>
      </c>
      <c r="G38" s="31">
        <f>G32/G31</f>
        <v>1.2616455690870383</v>
      </c>
      <c r="H38" s="31">
        <f>H32/H31</f>
        <v>1.2670105080296894</v>
      </c>
    </row>
    <row r="39" spans="1:10" ht="28.5" x14ac:dyDescent="0.45">
      <c r="A39" s="32" t="s">
        <v>46</v>
      </c>
      <c r="B39" s="24" t="s">
        <v>42</v>
      </c>
      <c r="C39" s="31">
        <f>C25/C31</f>
        <v>0.74814818776031555</v>
      </c>
      <c r="D39" s="31">
        <f t="shared" ref="D39:H39" si="14">D25/D31</f>
        <v>0.74236504881152054</v>
      </c>
      <c r="E39" s="31">
        <f t="shared" si="14"/>
        <v>0.70137542542092957</v>
      </c>
      <c r="F39" s="31">
        <f t="shared" si="14"/>
        <v>0.54485892558103066</v>
      </c>
      <c r="G39" s="31">
        <f t="shared" si="14"/>
        <v>0.58488011204525647</v>
      </c>
      <c r="H39" s="31">
        <f t="shared" si="14"/>
        <v>0.63355143056416252</v>
      </c>
    </row>
    <row r="40" spans="1:10" x14ac:dyDescent="0.45">
      <c r="A40" s="37" t="s">
        <v>45</v>
      </c>
      <c r="B40" s="27" t="s">
        <v>11</v>
      </c>
      <c r="C40" s="28">
        <f>C28/C31*100</f>
        <v>10.754180583269925</v>
      </c>
      <c r="D40" s="28">
        <f t="shared" ref="D40:H40" si="15">D28/D31*100</f>
        <v>9.2510404174461023</v>
      </c>
      <c r="E40" s="28">
        <f t="shared" si="15"/>
        <v>5.6325431673450508</v>
      </c>
      <c r="F40" s="28">
        <f t="shared" si="15"/>
        <v>5.4600063377958703</v>
      </c>
      <c r="G40" s="28">
        <f t="shared" si="15"/>
        <v>6.9385522159457524</v>
      </c>
      <c r="H40" s="28">
        <f t="shared" si="15"/>
        <v>5.0389664937978997</v>
      </c>
    </row>
    <row r="41" spans="1:10" x14ac:dyDescent="0.45">
      <c r="A41" s="39" t="s">
        <v>48</v>
      </c>
    </row>
    <row r="42" spans="1:10" x14ac:dyDescent="0.45">
      <c r="A42" s="25"/>
      <c r="B42" s="30"/>
      <c r="C42" s="38"/>
      <c r="D42" s="38"/>
      <c r="E42" s="38"/>
      <c r="F42" s="38"/>
      <c r="G42" s="38"/>
      <c r="H42" s="38"/>
    </row>
    <row r="43" spans="1:10" x14ac:dyDescent="0.45">
      <c r="A43" s="4" t="s">
        <v>38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45"/>
    <row r="45" spans="1:10" x14ac:dyDescent="0.45"/>
    <row r="46" spans="1:10" x14ac:dyDescent="0.45"/>
    <row r="47" spans="1:10" x14ac:dyDescent="0.45"/>
    <row r="48" spans="1:10" x14ac:dyDescent="0.45"/>
    <row r="49" s="7" customFormat="1" x14ac:dyDescent="0.45"/>
    <row r="50" s="7" customFormat="1" x14ac:dyDescent="0.45"/>
    <row r="51" s="7" customFormat="1" x14ac:dyDescent="0.45"/>
    <row r="52" s="7" customFormat="1" x14ac:dyDescent="0.45"/>
    <row r="53" s="7" customFormat="1" x14ac:dyDescent="0.45"/>
    <row r="54" s="7" customFormat="1" x14ac:dyDescent="0.45"/>
    <row r="55" s="7" customFormat="1" x14ac:dyDescent="0.45"/>
    <row r="56" s="7" customFormat="1" x14ac:dyDescent="0.45"/>
    <row r="57" s="7" customFormat="1" x14ac:dyDescent="0.45"/>
    <row r="58" s="7" customFormat="1" x14ac:dyDescent="0.45"/>
    <row r="59" s="7" customFormat="1" x14ac:dyDescent="0.45"/>
    <row r="60" s="7" customFormat="1" x14ac:dyDescent="0.45"/>
    <row r="61" s="7" customFormat="1" x14ac:dyDescent="0.45"/>
    <row r="62" s="7" customFormat="1" x14ac:dyDescent="0.45"/>
    <row r="63" s="7" customFormat="1" x14ac:dyDescent="0.45"/>
    <row r="64" s="7" customFormat="1" ht="15" customHeight="1" x14ac:dyDescent="0.45"/>
    <row r="65" s="7" customFormat="1" ht="15" customHeight="1" x14ac:dyDescent="0.45"/>
    <row r="66" s="7" customFormat="1" ht="15" customHeight="1" x14ac:dyDescent="0.45"/>
    <row r="67" s="7" customFormat="1" ht="15" customHeight="1" x14ac:dyDescent="0.45"/>
    <row r="68" s="7" customFormat="1" ht="15" customHeight="1" x14ac:dyDescent="0.45"/>
    <row r="69" s="7" customFormat="1" ht="15" customHeight="1" x14ac:dyDescent="0.45"/>
    <row r="70" s="7" customFormat="1" ht="15" customHeight="1" x14ac:dyDescent="0.45"/>
    <row r="71" s="7" customFormat="1" ht="15" customHeight="1" x14ac:dyDescent="0.45"/>
    <row r="72" s="7" customFormat="1" ht="15" customHeight="1" x14ac:dyDescent="0.45"/>
    <row r="73" s="7" customFormat="1" ht="15" customHeight="1" x14ac:dyDescent="0.45"/>
    <row r="74" s="7" customFormat="1" ht="15" customHeight="1" x14ac:dyDescent="0.45"/>
    <row r="75" s="7" customFormat="1" ht="15" customHeight="1" x14ac:dyDescent="0.45"/>
    <row r="76" s="7" customFormat="1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29:H29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3E467B80-753F-43C5-8FBD-A298FA9D13D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CFROI!C18:H18</xm:f>
              <xm:sqref>I18</xm:sqref>
            </x14:sparkline>
          </x14:sparklines>
        </x14:sparklineGroup>
        <x14:sparklineGroup displayEmptyCellsAs="gap" high="1" low="1" xr2:uid="{5C732B49-BFCD-4D67-BB14-DE78E7703D4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CFROI!C17:H17</xm:f>
              <xm:sqref>I17</xm:sqref>
            </x14:sparkline>
          </x14:sparklines>
        </x14:sparklineGroup>
        <x14:sparklineGroup displayEmptyCellsAs="gap" high="1" low="1" xr2:uid="{F8A3F431-91A3-44A0-B6B1-6B4F1659306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CFROI!C10:H10</xm:f>
              <xm:sqref>I10</xm:sqref>
            </x14:sparkline>
          </x14:sparklines>
        </x14:sparklineGroup>
        <x14:sparklineGroup displayEmptyCellsAs="gap" high="1" low="1" xr2:uid="{D06C3F59-B7CF-43D8-A5F2-190F00CEE74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CFROI!C14:H14</xm:f>
              <xm:sqref>I14</xm:sqref>
            </x14:sparkline>
            <x14:sparkline>
              <xm:f>CFROI!C15:H15</xm:f>
              <xm:sqref>I15</xm:sqref>
            </x14:sparkline>
            <x14:sparkline>
              <xm:f>CFROI!C16:H16</xm:f>
              <xm:sqref>I16</xm:sqref>
            </x14:sparkline>
          </x14:sparklines>
        </x14:sparklineGroup>
        <x14:sparklineGroup displayEmptyCellsAs="gap" high="1" low="1" xr2:uid="{BFB37D1A-A386-474C-90E4-BC3FEF3FBDC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CFROI!C12:H12</xm:f>
              <xm:sqref>I12</xm:sqref>
            </x14:sparkline>
          </x14:sparklines>
        </x14:sparklineGroup>
        <x14:sparklineGroup displayEmptyCellsAs="gap" high="1" low="1" xr2:uid="{929993AA-EF2D-48D5-B5B9-6D904DB86C6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CFROI!C19:H19</xm:f>
              <xm:sqref>I19</xm:sqref>
            </x14:sparkline>
          </x14:sparklines>
        </x14:sparklineGroup>
        <x14:sparklineGroup displayEmptyCellsAs="gap" high="1" low="1" xr2:uid="{1168ADA4-8D9B-4442-B80A-96AF24E6666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CFROI!C13:H13</xm:f>
              <xm:sqref>I13</xm:sqref>
            </x14:sparkline>
          </x14:sparklines>
        </x14:sparklineGroup>
        <x14:sparklineGroup displayEmptyCellsAs="gap" high="1" low="1" xr2:uid="{6CA570D2-E617-4730-8AA8-5125DEA9508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CFROI!C11:H11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CFROI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2023-07-17T06:13:22Z</dcterms:modified>
  <cp:category/>
  <cp:contentStatus/>
</cp:coreProperties>
</file>