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" documentId="8_{FE149963-2150-4B67-8DDA-E61BCC2CC637}" xr6:coauthVersionLast="47" xr6:coauthVersionMax="47" xr10:uidLastSave="{E0549145-E323-4D92-BDBF-F95EB3AE2163}"/>
  <bookViews>
    <workbookView xWindow="-98" yWindow="-98" windowWidth="20715" windowHeight="13155" xr2:uid="{68E2C076-72C9-4123-A12C-10F250F0AE54}"/>
  </bookViews>
  <sheets>
    <sheet name="Cash-CAGR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7" l="1"/>
  <c r="C98" i="17"/>
  <c r="D98" i="17"/>
  <c r="E98" i="17"/>
  <c r="F98" i="17"/>
  <c r="G98" i="17"/>
  <c r="H98" i="17"/>
  <c r="D99" i="17"/>
  <c r="E99" i="17"/>
  <c r="F99" i="17"/>
  <c r="G99" i="17"/>
  <c r="H99" i="17"/>
  <c r="H97" i="17"/>
  <c r="C97" i="17"/>
  <c r="D97" i="17"/>
  <c r="E97" i="17"/>
  <c r="F97" i="17"/>
  <c r="G97" i="17"/>
  <c r="D96" i="17"/>
  <c r="E96" i="17"/>
  <c r="F96" i="17"/>
  <c r="G96" i="17"/>
  <c r="H96" i="17"/>
  <c r="C96" i="17"/>
  <c r="D95" i="17"/>
  <c r="E95" i="17"/>
  <c r="F95" i="17"/>
  <c r="G95" i="17"/>
  <c r="H95" i="17"/>
  <c r="C95" i="17"/>
  <c r="D70" i="17"/>
  <c r="E70" i="17"/>
  <c r="F70" i="17"/>
  <c r="G70" i="17"/>
  <c r="H70" i="17"/>
  <c r="C70" i="17"/>
  <c r="D67" i="17"/>
  <c r="E67" i="17"/>
  <c r="F67" i="17"/>
  <c r="G67" i="17"/>
  <c r="H67" i="17"/>
  <c r="D68" i="17"/>
  <c r="E68" i="17"/>
  <c r="F68" i="17"/>
  <c r="G68" i="17"/>
  <c r="H68" i="17"/>
  <c r="D69" i="17"/>
  <c r="E69" i="17"/>
  <c r="F69" i="17"/>
  <c r="G69" i="17"/>
  <c r="H69" i="17"/>
  <c r="C69" i="17"/>
  <c r="C68" i="17"/>
  <c r="C67" i="17"/>
  <c r="D66" i="17"/>
  <c r="E66" i="17"/>
  <c r="F66" i="17"/>
  <c r="G66" i="17"/>
  <c r="H66" i="17"/>
  <c r="C66" i="17"/>
  <c r="B20" i="17"/>
  <c r="B21" i="17"/>
  <c r="B62" i="17"/>
  <c r="B61" i="17"/>
  <c r="B60" i="17"/>
  <c r="B59" i="17"/>
  <c r="B58" i="17"/>
  <c r="B57" i="17"/>
  <c r="C57" i="17" s="1"/>
  <c r="B26" i="17"/>
  <c r="B25" i="17"/>
  <c r="A62" i="17"/>
  <c r="A61" i="17"/>
  <c r="A60" i="17"/>
  <c r="A59" i="17"/>
  <c r="A58" i="17"/>
  <c r="A57" i="17"/>
  <c r="B32" i="17"/>
  <c r="B31" i="17"/>
  <c r="B30" i="17"/>
  <c r="B27" i="17"/>
  <c r="B22" i="17"/>
  <c r="G20" i="17" l="1"/>
  <c r="C58" i="17" s="1"/>
  <c r="C59" i="17" s="1"/>
  <c r="C60" i="17" s="1"/>
  <c r="C61" i="17" s="1"/>
  <c r="C62" i="17" s="1"/>
  <c r="G25" i="17"/>
  <c r="G30" i="17"/>
</calcChain>
</file>

<file path=xl/sharedStrings.xml><?xml version="1.0" encoding="utf-8"?>
<sst xmlns="http://schemas.openxmlformats.org/spreadsheetml/2006/main" count="78" uniqueCount="46">
  <si>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</si>
  <si>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</si>
  <si>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●グラフ元</t>
    <rPh sb="4" eb="5">
      <t>モト</t>
    </rPh>
    <phoneticPr fontId="3"/>
  </si>
  <si>
    <t>年</t>
    <rPh sb="0" eb="1">
      <t>ネン</t>
    </rPh>
    <phoneticPr fontId="3"/>
  </si>
  <si>
    <t>百万円</t>
    <rPh sb="0" eb="3">
      <t>ヒャクマンエン</t>
    </rPh>
    <phoneticPr fontId="3"/>
  </si>
  <si>
    <t>年平均成長率（CAGR）の計算</t>
    <rPh sb="0" eb="3">
      <t>ネンヘイキン</t>
    </rPh>
    <rPh sb="3" eb="6">
      <t>セイチョウリツ</t>
    </rPh>
    <rPh sb="13" eb="15">
      <t>ケイサン</t>
    </rPh>
    <phoneticPr fontId="3"/>
  </si>
  <si>
    <t>起点の数値</t>
    <rPh sb="0" eb="2">
      <t>キテン</t>
    </rPh>
    <rPh sb="3" eb="5">
      <t>スウチ</t>
    </rPh>
    <phoneticPr fontId="3"/>
  </si>
  <si>
    <t>終点の数値</t>
    <rPh sb="0" eb="2">
      <t>シュウテン</t>
    </rPh>
    <rPh sb="3" eb="5">
      <t>スウチ</t>
    </rPh>
    <phoneticPr fontId="3"/>
  </si>
  <si>
    <t>評価年数</t>
    <rPh sb="0" eb="4">
      <t>ヒョウカネンスウ</t>
    </rPh>
    <phoneticPr fontId="3"/>
  </si>
  <si>
    <t>年平均成長率(CAGR)</t>
    <rPh sb="0" eb="3">
      <t>ネンヘイキン</t>
    </rPh>
    <rPh sb="3" eb="6">
      <t>セイチョウリツ</t>
    </rPh>
    <phoneticPr fontId="3"/>
  </si>
  <si>
    <t>評価期間</t>
    <rPh sb="0" eb="4">
      <t>ヒョウカキカン</t>
    </rPh>
    <phoneticPr fontId="3"/>
  </si>
  <si>
    <t>【グラフ】過去チェック</t>
    <rPh sb="5" eb="7">
      <t>カコ</t>
    </rPh>
    <phoneticPr fontId="3"/>
  </si>
  <si>
    <t>期間</t>
    <rPh sb="0" eb="2">
      <t>キカン</t>
    </rPh>
    <phoneticPr fontId="3"/>
  </si>
  <si>
    <t>資金管理</t>
    <rPh sb="0" eb="4">
      <t>シキンカンリ</t>
    </rPh>
    <phoneticPr fontId="4"/>
  </si>
  <si>
    <t>FY17</t>
    <phoneticPr fontId="3"/>
  </si>
  <si>
    <t>FY18</t>
    <phoneticPr fontId="3"/>
  </si>
  <si>
    <t>FY19</t>
  </si>
  <si>
    <t>FY20</t>
  </si>
  <si>
    <t>FY21</t>
  </si>
  <si>
    <t>FY22</t>
  </si>
  <si>
    <t>営業CF</t>
    <rPh sb="0" eb="2">
      <t>エイギョウ</t>
    </rPh>
    <phoneticPr fontId="3"/>
  </si>
  <si>
    <t>←2017年から2022年の6期間の場合は、5年（5回）分の成長率を計算する</t>
    <rPh sb="5" eb="6">
      <t>ネン</t>
    </rPh>
    <rPh sb="12" eb="13">
      <t>ネン</t>
    </rPh>
    <rPh sb="15" eb="17">
      <t>キカン</t>
    </rPh>
    <rPh sb="18" eb="20">
      <t>バアイ</t>
    </rPh>
    <rPh sb="23" eb="24">
      <t>ネン</t>
    </rPh>
    <rPh sb="26" eb="27">
      <t>カイ</t>
    </rPh>
    <rPh sb="28" eb="29">
      <t>ブン</t>
    </rPh>
    <rPh sb="30" eb="33">
      <t>セイチョウリツ</t>
    </rPh>
    <rPh sb="34" eb="36">
      <t>ケイサン</t>
    </rPh>
    <phoneticPr fontId="3"/>
  </si>
  <si>
    <t>●売上高</t>
    <rPh sb="1" eb="4">
      <t>ウリアゲダカ</t>
    </rPh>
    <phoneticPr fontId="3"/>
  </si>
  <si>
    <t>億円</t>
    <rPh sb="0" eb="2">
      <t>オクエン</t>
    </rPh>
    <phoneticPr fontId="3"/>
  </si>
  <si>
    <t>営業CF</t>
    <rPh sb="0" eb="2">
      <t>エイギョウ</t>
    </rPh>
    <phoneticPr fontId="12"/>
  </si>
  <si>
    <t>投資CF</t>
    <rPh sb="0" eb="2">
      <t>トウシ</t>
    </rPh>
    <phoneticPr fontId="3"/>
  </si>
  <si>
    <t>投資CF</t>
    <rPh sb="0" eb="2">
      <t>トウシ</t>
    </rPh>
    <phoneticPr fontId="12"/>
  </si>
  <si>
    <t>現金及び現金同等物の期末残高成長率 - 年平均成長率:CAGR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3">
      <t>ザン</t>
    </rPh>
    <rPh sb="13" eb="14">
      <t>ダカ</t>
    </rPh>
    <rPh sb="14" eb="17">
      <t>セイチョウリツ</t>
    </rPh>
    <rPh sb="20" eb="26">
      <t>ネンヘイキンセイチョウリツ</t>
    </rPh>
    <phoneticPr fontId="4"/>
  </si>
  <si>
    <t>サンプル_ファーストリテイリング</t>
    <phoneticPr fontId="4"/>
  </si>
  <si>
    <t>※FY17=2017年度＝2017年8月期</t>
    <rPh sb="10" eb="12">
      <t>ネンド</t>
    </rPh>
    <rPh sb="17" eb="18">
      <t>ネン</t>
    </rPh>
    <rPh sb="19" eb="21">
      <t>ガツキ</t>
    </rPh>
    <phoneticPr fontId="3"/>
  </si>
  <si>
    <t>財務CF</t>
    <rPh sb="0" eb="2">
      <t>ザイム</t>
    </rPh>
    <phoneticPr fontId="3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</si>
  <si>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3"/>
  </si>
  <si>
    <t>総資産</t>
    <rPh sb="0" eb="3">
      <t>ソウシサン</t>
    </rPh>
    <phoneticPr fontId="3"/>
  </si>
  <si>
    <t>売上収益</t>
    <rPh sb="0" eb="2">
      <t>ウリアゲ</t>
    </rPh>
    <rPh sb="2" eb="4">
      <t>シュウエキ</t>
    </rPh>
    <phoneticPr fontId="3"/>
  </si>
  <si>
    <t>●現金及び現金同等物の期末残高</t>
    <phoneticPr fontId="3"/>
  </si>
  <si>
    <t>●総資産</t>
    <rPh sb="1" eb="4">
      <t>ソウシサン</t>
    </rPh>
    <phoneticPr fontId="3"/>
  </si>
  <si>
    <t>実績Cash</t>
    <rPh sb="0" eb="2">
      <t>ジッセキ</t>
    </rPh>
    <phoneticPr fontId="3"/>
  </si>
  <si>
    <t>CAGR-Cash</t>
    <phoneticPr fontId="3"/>
  </si>
  <si>
    <t>期末Cashの推移</t>
    <rPh sb="0" eb="2">
      <t>キマツ</t>
    </rPh>
    <rPh sb="7" eb="9">
      <t>スイイ</t>
    </rPh>
    <phoneticPr fontId="3"/>
  </si>
  <si>
    <t>財務CF</t>
    <rPh sb="0" eb="2">
      <t>ザイム</t>
    </rPh>
    <phoneticPr fontId="12"/>
  </si>
  <si>
    <t>期末Cash</t>
    <rPh sb="0" eb="2">
      <t>キマツ</t>
    </rPh>
    <phoneticPr fontId="12"/>
  </si>
  <si>
    <t>ファンチャート</t>
    <phoneticPr fontId="3"/>
  </si>
  <si>
    <t>売上高</t>
    <rPh sb="0" eb="3">
      <t>ウリアゲダカ</t>
    </rPh>
    <phoneticPr fontId="12"/>
  </si>
  <si>
    <t>総資産</t>
    <rPh sb="0" eb="3">
      <t>ソウシサン</t>
    </rPh>
    <phoneticPr fontId="12"/>
  </si>
  <si>
    <t>指数</t>
    <rPh sb="0" eb="2">
      <t>シスウ</t>
    </rPh>
    <phoneticPr fontId="3"/>
  </si>
  <si>
    <t>※FY17=100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</si>
</sst>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8" formatCode="#,##0.0;[Red]\-#,##0.0"/>
    <numFmt numFmtId="179" formatCode="0.00000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6"/>
      <name val="Meiryo UI"/>
      <family val="2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2" borderId="0" xfId="0" applyFont="1" applyFill="1" applyAlignment="1"/>
    <xf numFmtId="0" fontId="5" fillId="0" borderId="0" xfId="0" applyFont="1">
      <alignment vertical="center"/>
    </xf>
    <xf numFmtId="0" fontId="6" fillId="2" borderId="0" xfId="0" applyFont="1" applyFill="1" applyAlignment="1"/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0" xfId="0" applyNumberFormat="1" applyFont="1">
      <alignment vertical="center"/>
    </xf>
    <xf numFmtId="177" fontId="5" fillId="0" borderId="0" xfId="1" applyNumberFormat="1" applyFont="1" applyBorder="1">
      <alignment vertical="center"/>
    </xf>
    <xf numFmtId="10" fontId="5" fillId="0" borderId="3" xfId="4" applyNumberFormat="1" applyFont="1" applyBorder="1">
      <alignment vertical="center"/>
    </xf>
    <xf numFmtId="0" fontId="7" fillId="3" borderId="12" xfId="0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0" borderId="0" xfId="0" applyFont="1">
      <alignment vertical="center"/>
    </xf>
    <xf numFmtId="177" fontId="7" fillId="0" borderId="0" xfId="1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7" fillId="3" borderId="14" xfId="0" applyFont="1" applyFill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38" fontId="5" fillId="0" borderId="0" xfId="1" applyFont="1" applyBorder="1">
      <alignment vertical="center"/>
    </xf>
    <xf numFmtId="0" fontId="10" fillId="0" borderId="5" xfId="0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5" xfId="5" applyFont="1" applyBorder="1">
      <alignment vertical="center"/>
    </xf>
    <xf numFmtId="0" fontId="5" fillId="4" borderId="5" xfId="5" applyFont="1" applyFill="1" applyBorder="1">
      <alignment vertical="center"/>
    </xf>
    <xf numFmtId="0" fontId="5" fillId="5" borderId="18" xfId="5" applyFont="1" applyFill="1" applyBorder="1">
      <alignment vertical="center"/>
    </xf>
    <xf numFmtId="0" fontId="5" fillId="5" borderId="2" xfId="5" applyFont="1" applyFill="1" applyBorder="1">
      <alignment vertical="center"/>
    </xf>
    <xf numFmtId="0" fontId="5" fillId="5" borderId="6" xfId="5" applyFont="1" applyFill="1" applyBorder="1">
      <alignment vertical="center"/>
    </xf>
    <xf numFmtId="38" fontId="5" fillId="0" borderId="18" xfId="6" applyFont="1" applyBorder="1">
      <alignment vertical="center"/>
    </xf>
    <xf numFmtId="178" fontId="5" fillId="0" borderId="6" xfId="1" applyNumberFormat="1" applyFont="1" applyBorder="1">
      <alignment vertical="center"/>
    </xf>
    <xf numFmtId="3" fontId="5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0" fontId="5" fillId="5" borderId="7" xfId="5" applyFont="1" applyFill="1" applyBorder="1">
      <alignment vertical="center"/>
    </xf>
    <xf numFmtId="38" fontId="5" fillId="0" borderId="7" xfId="6" applyFont="1" applyBorder="1">
      <alignment vertical="center"/>
    </xf>
    <xf numFmtId="0" fontId="15" fillId="0" borderId="2" xfId="0" applyFont="1" applyBorder="1" applyAlignment="1">
      <alignment vertical="center" wrapText="1"/>
    </xf>
    <xf numFmtId="38" fontId="13" fillId="3" borderId="17" xfId="1" applyFont="1" applyFill="1" applyBorder="1">
      <alignment vertical="center"/>
    </xf>
    <xf numFmtId="38" fontId="13" fillId="3" borderId="4" xfId="1" applyFont="1" applyFill="1" applyBorder="1">
      <alignment vertical="center"/>
    </xf>
    <xf numFmtId="38" fontId="13" fillId="3" borderId="11" xfId="1" applyFont="1" applyFill="1" applyBorder="1">
      <alignment vertical="center"/>
    </xf>
    <xf numFmtId="38" fontId="13" fillId="3" borderId="8" xfId="1" applyFont="1" applyFill="1" applyBorder="1">
      <alignment vertical="center"/>
    </xf>
    <xf numFmtId="38" fontId="13" fillId="3" borderId="9" xfId="1" applyFont="1" applyFill="1" applyBorder="1">
      <alignment vertical="center"/>
    </xf>
    <xf numFmtId="38" fontId="13" fillId="3" borderId="10" xfId="1" applyFont="1" applyFill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7" fontId="16" fillId="0" borderId="2" xfId="1" applyNumberFormat="1" applyFont="1" applyBorder="1">
      <alignment vertical="center"/>
    </xf>
    <xf numFmtId="177" fontId="16" fillId="0" borderId="5" xfId="1" applyNumberFormat="1" applyFont="1" applyBorder="1">
      <alignment vertical="center"/>
    </xf>
    <xf numFmtId="176" fontId="16" fillId="0" borderId="2" xfId="1" applyNumberFormat="1" applyFont="1" applyBorder="1">
      <alignment vertical="center"/>
    </xf>
    <xf numFmtId="176" fontId="16" fillId="0" borderId="5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</cellXfs>
  <cellStyles count="7">
    <cellStyle name="パーセント" xfId="4" builtinId="5"/>
    <cellStyle name="桁区切り" xfId="1" builtinId="6"/>
    <cellStyle name="桁区切り 2" xfId="3" xr:uid="{D1E94E73-4E06-46D4-91A6-66A927AF8370}"/>
    <cellStyle name="桁区切り 3" xfId="6" xr:uid="{E13F3FA6-95C4-477B-81C5-0CD984E0EF9C}"/>
    <cellStyle name="標準" xfId="0" builtinId="0"/>
    <cellStyle name="標準 2" xfId="2" xr:uid="{9C8304D8-48D8-410C-B73D-FF8600BF0BA1}"/>
    <cellStyle name="標準 3" xfId="5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期末</a:t>
            </a:r>
            <a:r>
              <a:rPr lang="en-US" altLang="ja-JP" sz="1400" b="1"/>
              <a:t>Cash</a:t>
            </a:r>
            <a:r>
              <a:rPr lang="ja-JP" altLang="en-US" sz="1400" b="1"/>
              <a:t>成長率 </a:t>
            </a:r>
            <a:r>
              <a:rPr lang="en-US" altLang="ja-JP" sz="1400" b="1"/>
              <a:t>- CAGR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31881669124663"/>
          <c:y val="0.11816138888888887"/>
          <c:w val="0.87925716374269014"/>
          <c:h val="0.7452869444444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'Cash-CAGR'!$B$56</c:f>
              <c:strCache>
                <c:ptCount val="1"/>
                <c:pt idx="0">
                  <c:v>実績Cash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E6-4FBB-A390-8B5257FEE78D}"/>
                </c:ext>
              </c:extLst>
            </c:dLbl>
            <c:dLbl>
              <c:idx val="2"/>
              <c:layout>
                <c:manualLayout>
                  <c:x val="-1.1140349248486952E-2"/>
                  <c:y val="-3.12192723697154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E6-4FBB-A390-8B5257FEE78D}"/>
                </c:ext>
              </c:extLst>
            </c:dLbl>
            <c:dLbl>
              <c:idx val="4"/>
              <c:layout>
                <c:manualLayout>
                  <c:x val="-2.9707597995965205E-2"/>
                  <c:y val="3.1219272369714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E6-4FBB-A390-8B5257FEE78D}"/>
                </c:ext>
              </c:extLst>
            </c:dLbl>
            <c:dLbl>
              <c:idx val="5"/>
              <c:layout>
                <c:manualLayout>
                  <c:x val="-2.9707597995965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E6-4FBB-A390-8B5257FEE7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'Cash-CAGR'!$A$57:$A$62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'Cash-CAGR'!$B$57:$B$62</c:f>
              <c:numCache>
                <c:formatCode>#,##0_ </c:formatCode>
                <c:ptCount val="6"/>
                <c:pt idx="0" formatCode="#,##0_ ;[Red]\-#,##0\ ">
                  <c:v>683802</c:v>
                </c:pt>
                <c:pt idx="1">
                  <c:v>999697</c:v>
                </c:pt>
                <c:pt idx="2">
                  <c:v>1086519</c:v>
                </c:pt>
                <c:pt idx="3">
                  <c:v>1093531</c:v>
                </c:pt>
                <c:pt idx="4">
                  <c:v>1177736</c:v>
                </c:pt>
                <c:pt idx="5">
                  <c:v>1358292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6-4FBB-A390-8B5257FEE78D}"/>
            </c:ext>
          </c:extLst>
        </c:ser>
        <c:ser>
          <c:idx val="1"/>
          <c:order val="1"/>
          <c:tx>
            <c:strRef>
              <c:f>'Cash-CAGR'!$C$56</c:f>
              <c:strCache>
                <c:ptCount val="1"/>
                <c:pt idx="0">
                  <c:v>CAGR-Cash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8E6-4FBB-A390-8B5257FEE78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8E6-4FBB-A390-8B5257FEE78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8E6-4FBB-A390-8B5257FEE78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8E6-4FBB-A390-8B5257FEE78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8E6-4FBB-A390-8B5257FEE78D}"/>
              </c:ext>
            </c:extLst>
          </c:dPt>
          <c:dLbls>
            <c:dLbl>
              <c:idx val="0"/>
              <c:layout>
                <c:manualLayout>
                  <c:x val="5.5701746242434423E-3"/>
                  <c:y val="6.2438544739428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E6-4FBB-A390-8B5257FEE78D}"/>
                </c:ext>
              </c:extLst>
            </c:dLbl>
            <c:dLbl>
              <c:idx val="1"/>
              <c:layout>
                <c:manualLayout>
                  <c:x val="5.5701746242434761E-3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E6-4FBB-A390-8B5257FEE78D}"/>
                </c:ext>
              </c:extLst>
            </c:dLbl>
            <c:dLbl>
              <c:idx val="3"/>
              <c:layout>
                <c:manualLayout>
                  <c:x val="9.2836243737390578E-3"/>
                  <c:y val="3.12192723697148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E6-4FBB-A390-8B5257FEE78D}"/>
                </c:ext>
              </c:extLst>
            </c:dLbl>
            <c:dLbl>
              <c:idx val="4"/>
              <c:layout>
                <c:manualLayout>
                  <c:x val="1.8567248747476891E-3"/>
                  <c:y val="-3.1219272369714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E6-4FBB-A390-8B5257FEE78D}"/>
                </c:ext>
              </c:extLst>
            </c:dLbl>
            <c:dLbl>
              <c:idx val="5"/>
              <c:layout>
                <c:manualLayout>
                  <c:x val="5.5701746242434761E-3"/>
                  <c:y val="-2.4975417895771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E6-4FBB-A390-8B5257FEE7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'Cash-CAGR'!$A$57:$A$62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'Cash-CAGR'!$C$57:$C$62</c:f>
              <c:numCache>
                <c:formatCode>#,##0_ ;[Red]\-#,##0\ </c:formatCode>
                <c:ptCount val="6"/>
                <c:pt idx="0">
                  <c:v>683802</c:v>
                </c:pt>
                <c:pt idx="1">
                  <c:v>784409.63933371217</c:v>
                </c:pt>
                <c:pt idx="2">
                  <c:v>899819.65873110108</c:v>
                </c:pt>
                <c:pt idx="3">
                  <c:v>1032209.9291471024</c:v>
                </c:pt>
                <c:pt idx="4">
                  <c:v>1184078.7512159296</c:v>
                </c:pt>
                <c:pt idx="5">
                  <c:v>1358291.9999999995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E6-4FBB-A390-8B5257FE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19327"/>
        <c:axId val="965094975"/>
      </c:bar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（評価期間：年）</a:t>
                </a:r>
              </a:p>
            </c:rich>
          </c:tx>
          <c:layout>
            <c:manualLayout>
              <c:xMode val="edge"/>
              <c:yMode val="edge"/>
              <c:x val="0.92150438596491224"/>
              <c:y val="0.92121533923303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 val="autoZero"/>
        <c:auto val="1"/>
        <c:lblAlgn val="ctr"/>
        <c:lblOffset val="100"/>
        <c:noMultiLvlLbl val="1"/>
      </c:catAx>
      <c:valAx>
        <c:axId val="96509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51461988305E-2"/>
              <c:y val="3.2963055555555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期末</a:t>
            </a:r>
            <a:r>
              <a:rPr lang="en-US" altLang="ja-JP" b="1"/>
              <a:t>Cash</a:t>
            </a:r>
            <a:r>
              <a:rPr lang="ja-JP" altLang="en-US" b="1"/>
              <a:t>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266959064327491E-2"/>
          <c:y val="0.11680472222222223"/>
          <c:w val="0.89529005847953214"/>
          <c:h val="0.70751194444444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'Cash-CAGR'!$A$67:$B$67</c:f>
              <c:strCache>
                <c:ptCount val="2"/>
                <c:pt idx="0">
                  <c:v>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'Cash-CAGR'!$C$66:$H$66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'Cash-CAGR'!$C$67:$H$67</c:f>
              <c:numCache>
                <c:formatCode>#,##0_);[Red]\(#,##0\)</c:formatCode>
                <c:ptCount val="6"/>
                <c:pt idx="0">
                  <c:v>2121.6799999999998</c:v>
                </c:pt>
                <c:pt idx="1">
                  <c:v>1764.03</c:v>
                </c:pt>
                <c:pt idx="2">
                  <c:v>3005.05</c:v>
                </c:pt>
                <c:pt idx="3">
                  <c:v>2648.68</c:v>
                </c:pt>
                <c:pt idx="4">
                  <c:v>4289.68</c:v>
                </c:pt>
                <c:pt idx="5">
                  <c:v>4308.17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2-4B78-B924-60242DD3B394}"/>
            </c:ext>
          </c:extLst>
        </c:ser>
        <c:ser>
          <c:idx val="1"/>
          <c:order val="1"/>
          <c:tx>
            <c:strRef>
              <c:f>'Cash-CAGR'!$A$68:$B$68</c:f>
              <c:strCache>
                <c:ptCount val="2"/>
                <c:pt idx="0">
                  <c:v>投資CF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'Cash-CAGR'!$C$66:$H$66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'Cash-CAGR'!$C$68:$H$68</c:f>
              <c:numCache>
                <c:formatCode>#,##0_);[Red]\(#,##0\)</c:formatCode>
                <c:ptCount val="6"/>
                <c:pt idx="0">
                  <c:v>1227.9000000000001</c:v>
                </c:pt>
                <c:pt idx="1">
                  <c:v>-571.79999999999995</c:v>
                </c:pt>
                <c:pt idx="2">
                  <c:v>-787.56</c:v>
                </c:pt>
                <c:pt idx="3">
                  <c:v>-759.81</c:v>
                </c:pt>
                <c:pt idx="4">
                  <c:v>-825.97</c:v>
                </c:pt>
                <c:pt idx="5">
                  <c:v>-2122.2600000000002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2-4B78-B924-60242DD3B394}"/>
            </c:ext>
          </c:extLst>
        </c:ser>
        <c:ser>
          <c:idx val="2"/>
          <c:order val="2"/>
          <c:tx>
            <c:strRef>
              <c:f>'Cash-CAGR'!$A$69:$B$69</c:f>
              <c:strCache>
                <c:ptCount val="2"/>
                <c:pt idx="0">
                  <c:v>財務CF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'Cash-CAGR'!$C$66:$H$66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'Cash-CAGR'!$C$69:$H$69</c:f>
              <c:numCache>
                <c:formatCode>#,##0_);[Red]\(#,##0\)</c:formatCode>
                <c:ptCount val="6"/>
                <c:pt idx="0">
                  <c:v>-508.36</c:v>
                </c:pt>
                <c:pt idx="1">
                  <c:v>1982.17</c:v>
                </c:pt>
                <c:pt idx="2">
                  <c:v>-1024.29</c:v>
                </c:pt>
                <c:pt idx="3">
                  <c:v>-1832.68</c:v>
                </c:pt>
                <c:pt idx="4">
                  <c:v>-3029.85</c:v>
                </c:pt>
                <c:pt idx="5">
                  <c:v>-2130.5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2-4B78-B924-60242DD3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</c:barChart>
      <c:lineChart>
        <c:grouping val="standard"/>
        <c:varyColors val="0"/>
        <c:ser>
          <c:idx val="3"/>
          <c:order val="3"/>
          <c:tx>
            <c:strRef>
              <c:f>'Cash-CAGR'!$A$70:$B$70</c:f>
              <c:strCache>
                <c:ptCount val="2"/>
                <c:pt idx="0">
                  <c:v>期末Cash</c:v>
                </c:pt>
                <c:pt idx="1">
                  <c:v>億円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'Cash-CAGR'!$C$66:$H$66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'Cash-CAGR'!$C$70:$H$70</c:f>
              <c:numCache>
                <c:formatCode>#,##0_);[Red]\(#,##0\)</c:formatCode>
                <c:ptCount val="6"/>
                <c:pt idx="0">
                  <c:v>6838.02</c:v>
                </c:pt>
                <c:pt idx="1">
                  <c:v>9996.9699999999993</c:v>
                </c:pt>
                <c:pt idx="2">
                  <c:v>10865.19</c:v>
                </c:pt>
                <c:pt idx="3">
                  <c:v>10935.31</c:v>
                </c:pt>
                <c:pt idx="4">
                  <c:v>11777.36</c:v>
                </c:pt>
                <c:pt idx="5">
                  <c:v>13582.92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2-4B78-B924-60242DD3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tickMarkSkip val="1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1.1140350877192982E-2"/>
              <c:y val="3.75083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ファンチャート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699707602339176E-2"/>
          <c:y val="0.11680472222222223"/>
          <c:w val="0.91385730994152048"/>
          <c:h val="0.70751194444444443"/>
        </c:manualLayout>
      </c:layout>
      <c:lineChart>
        <c:grouping val="standard"/>
        <c:varyColors val="0"/>
        <c:ser>
          <c:idx val="0"/>
          <c:order val="0"/>
          <c:tx>
            <c:strRef>
              <c:f>'Cash-CAGR'!$A$96:$B$96</c:f>
              <c:strCache>
                <c:ptCount val="2"/>
                <c:pt idx="0">
                  <c:v>営業CF</c:v>
                </c:pt>
                <c:pt idx="1">
                  <c:v>指数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'Cash-CAGR'!$C$95:$H$95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'Cash-CAGR'!$C$96:$H$96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83.143075298819795</c:v>
                </c:pt>
                <c:pt idx="2">
                  <c:v>141.63540213415783</c:v>
                </c:pt>
                <c:pt idx="3">
                  <c:v>124.83880698314542</c:v>
                </c:pt>
                <c:pt idx="4">
                  <c:v>202.18317559669697</c:v>
                </c:pt>
                <c:pt idx="5">
                  <c:v>203.05465480185512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2-4B78-B924-60242DD3B394}"/>
            </c:ext>
          </c:extLst>
        </c:ser>
        <c:ser>
          <c:idx val="1"/>
          <c:order val="1"/>
          <c:tx>
            <c:strRef>
              <c:f>'Cash-CAGR'!$A$97:$B$97</c:f>
              <c:strCache>
                <c:ptCount val="2"/>
                <c:pt idx="0">
                  <c:v>期末Cash</c:v>
                </c:pt>
                <c:pt idx="1">
                  <c:v>指数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'Cash-CAGR'!$C$95:$H$95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'Cash-CAGR'!$C$97:$H$97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146.19685230519946</c:v>
                </c:pt>
                <c:pt idx="2">
                  <c:v>158.89380259197839</c:v>
                </c:pt>
                <c:pt idx="3">
                  <c:v>159.91924562958283</c:v>
                </c:pt>
                <c:pt idx="4">
                  <c:v>172.23348279180232</c:v>
                </c:pt>
                <c:pt idx="5">
                  <c:v>198.63820228662684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2-4B78-B924-60242DD3B394}"/>
            </c:ext>
          </c:extLst>
        </c:ser>
        <c:ser>
          <c:idx val="2"/>
          <c:order val="2"/>
          <c:tx>
            <c:strRef>
              <c:f>'Cash-CAGR'!$A$98:$B$98</c:f>
              <c:strCache>
                <c:ptCount val="2"/>
                <c:pt idx="0">
                  <c:v>売上高</c:v>
                </c:pt>
                <c:pt idx="1">
                  <c:v>指数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'Cash-CAGR'!$C$95:$H$95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'Cash-CAGR'!$C$98:$H$98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114.40144754035759</c:v>
                </c:pt>
                <c:pt idx="2">
                  <c:v>123.02095098761117</c:v>
                </c:pt>
                <c:pt idx="3">
                  <c:v>107.89127549724289</c:v>
                </c:pt>
                <c:pt idx="4">
                  <c:v>114.55891965109078</c:v>
                </c:pt>
                <c:pt idx="5">
                  <c:v>123.58886029828398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E2-4B78-B924-60242DD3B394}"/>
            </c:ext>
          </c:extLst>
        </c:ser>
        <c:ser>
          <c:idx val="3"/>
          <c:order val="3"/>
          <c:tx>
            <c:strRef>
              <c:f>'Cash-CAGR'!$A$99:$B$99</c:f>
              <c:strCache>
                <c:ptCount val="2"/>
                <c:pt idx="0">
                  <c:v>総資産</c:v>
                </c:pt>
                <c:pt idx="1">
                  <c:v>指数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'Cash-CAGR'!$C$95:$H$95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'Cash-CAGR'!$C$99:$H$99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140.69036346063265</c:v>
                </c:pt>
                <c:pt idx="2">
                  <c:v>144.80218021643719</c:v>
                </c:pt>
                <c:pt idx="3">
                  <c:v>173.71367086164355</c:v>
                </c:pt>
                <c:pt idx="4">
                  <c:v>180.77070996754739</c:v>
                </c:pt>
                <c:pt idx="5">
                  <c:v>229.2973785835795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E2-4B78-B924-60242DD3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At val="100"/>
        <c:auto val="1"/>
        <c:lblAlgn val="ctr"/>
        <c:lblOffset val="100"/>
        <c:tickMarkSkip val="1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"/>
              <c:y val="3.75083333333333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34</xdr:row>
      <xdr:rowOff>80963</xdr:rowOff>
    </xdr:from>
    <xdr:to>
      <xdr:col>9</xdr:col>
      <xdr:colOff>324899</xdr:colOff>
      <xdr:row>53</xdr:row>
      <xdr:rowOff>61463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630E868-B83F-4BD7-8E01-635C4C9D3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71436</xdr:colOff>
      <xdr:row>71</xdr:row>
      <xdr:rowOff>80962</xdr:rowOff>
    </xdr:from>
    <xdr:to>
      <xdr:col>9</xdr:col>
      <xdr:colOff>353473</xdr:colOff>
      <xdr:row>90</xdr:row>
      <xdr:rowOff>61462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D1B5ED0-8E94-49FE-9C40-A83CEDE2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56100</xdr:colOff>
      <xdr:row>101</xdr:row>
      <xdr:rowOff>42861</xdr:rowOff>
    </xdr:from>
    <xdr:to>
      <xdr:col>9</xdr:col>
      <xdr:colOff>338137</xdr:colOff>
      <xdr:row>120</xdr:row>
      <xdr:rowOff>23361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FFE3ACA-8E50-0AF2-D3FA-E600EDDC8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118D-24E6-4C1E-AC90-60EE45EE75C9}">
  <dimension ref="A1:L219"/>
  <sheetViews>
    <sheetView tabSelected="1" zoomScaleNormal="100" workbookViewId="0">
      <selection activeCell="A5" sqref="A5"/>
    </sheetView>
  </sheetViews>
  <sheetFormatPr defaultColWidth="0" defaultRowHeight="0" customHeight="1" zeroHeight="1"/>
  <cols>
    <col min="1" max="9" width="9.5625" style="2" customWidth="1"/>
    <col min="10" max="10" width="8.5625" style="2" customWidth="1"/>
    <col min="11" max="12" width="0" style="2" hidden="1" customWidth="1"/>
    <col min="13" max="16384" width="9" style="2" hidden="1"/>
  </cols>
  <sheetData>
    <row r="1" spans="1:10" ht="15">
      <c r="A1" s="1" t="s">
        <v>13</v>
      </c>
      <c r="B1" s="1"/>
      <c r="C1" s="1"/>
      <c r="D1" s="1"/>
      <c r="E1" s="1"/>
      <c r="F1" s="1"/>
      <c r="G1" s="1"/>
      <c r="H1" s="1"/>
      <c r="I1" s="1"/>
      <c r="J1" s="4"/>
    </row>
    <row r="2" spans="1:10" ht="15">
      <c r="A2" s="1" t="s">
        <v>27</v>
      </c>
      <c r="B2" s="1"/>
      <c r="C2" s="1"/>
      <c r="D2" s="1"/>
      <c r="E2" s="1"/>
      <c r="F2" s="1"/>
      <c r="G2" s="1"/>
      <c r="H2" s="1"/>
      <c r="I2" s="1"/>
      <c r="J2" s="4"/>
    </row>
    <row r="3" spans="1:10" ht="15">
      <c r="A3" s="1" t="s">
        <v>28</v>
      </c>
      <c r="B3" s="1"/>
      <c r="C3" s="1"/>
      <c r="D3" s="1"/>
      <c r="E3" s="1"/>
      <c r="F3" s="1"/>
      <c r="G3" s="1"/>
      <c r="H3" s="1"/>
      <c r="I3" s="1"/>
      <c r="J3" s="4"/>
    </row>
    <row r="4" spans="1:10" ht="15">
      <c r="A4" s="1" t="s">
        <v>0</v>
      </c>
      <c r="B4" s="1"/>
      <c r="C4" s="1"/>
      <c r="D4" s="1"/>
      <c r="E4" s="1"/>
      <c r="F4" s="1"/>
      <c r="G4" s="1"/>
      <c r="H4" s="1"/>
      <c r="I4" s="1"/>
      <c r="J4" s="4"/>
    </row>
    <row r="5" spans="1:10" ht="15" customHeight="1"/>
    <row r="6" spans="1:10" ht="15">
      <c r="A6" s="3" t="s">
        <v>1</v>
      </c>
      <c r="B6" s="1"/>
      <c r="C6" s="1"/>
      <c r="D6" s="1"/>
      <c r="E6" s="1"/>
      <c r="F6" s="1"/>
      <c r="G6" s="1"/>
      <c r="H6" s="1"/>
      <c r="I6" s="1"/>
      <c r="J6" s="4"/>
    </row>
    <row r="7" spans="1:10" ht="15.4" thickBot="1">
      <c r="A7" s="6"/>
      <c r="B7" s="6"/>
      <c r="C7" s="41"/>
      <c r="D7" s="41"/>
      <c r="E7" s="41"/>
      <c r="F7" s="41"/>
      <c r="G7" s="41"/>
      <c r="H7" s="41"/>
    </row>
    <row r="8" spans="1:10" ht="15">
      <c r="A8" s="2" t="s">
        <v>10</v>
      </c>
      <c r="B8" s="2" t="s">
        <v>3</v>
      </c>
      <c r="C8" s="16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24" t="s">
        <v>19</v>
      </c>
    </row>
    <row r="9" spans="1:10" ht="15">
      <c r="A9" s="25" t="s">
        <v>20</v>
      </c>
      <c r="B9" s="26" t="s">
        <v>4</v>
      </c>
      <c r="C9" s="48">
        <v>212168</v>
      </c>
      <c r="D9" s="46">
        <v>176403</v>
      </c>
      <c r="E9" s="46">
        <v>300505</v>
      </c>
      <c r="F9" s="46">
        <v>264868</v>
      </c>
      <c r="G9" s="46">
        <v>428968</v>
      </c>
      <c r="H9" s="47">
        <v>430817</v>
      </c>
    </row>
    <row r="10" spans="1:10" ht="15">
      <c r="A10" s="25" t="s">
        <v>25</v>
      </c>
      <c r="B10" s="26" t="s">
        <v>4</v>
      </c>
      <c r="C10" s="48">
        <v>122790</v>
      </c>
      <c r="D10" s="46">
        <v>-57180</v>
      </c>
      <c r="E10" s="46">
        <v>-78756</v>
      </c>
      <c r="F10" s="46">
        <v>-75981</v>
      </c>
      <c r="G10" s="46">
        <v>-82597</v>
      </c>
      <c r="H10" s="47">
        <v>-212226</v>
      </c>
    </row>
    <row r="11" spans="1:10" ht="15">
      <c r="A11" s="25" t="s">
        <v>30</v>
      </c>
      <c r="B11" s="26" t="s">
        <v>4</v>
      </c>
      <c r="C11" s="48">
        <v>-50836</v>
      </c>
      <c r="D11" s="46">
        <v>198217</v>
      </c>
      <c r="E11" s="46">
        <v>-102429</v>
      </c>
      <c r="F11" s="46">
        <v>-183268</v>
      </c>
      <c r="G11" s="46">
        <v>-302985</v>
      </c>
      <c r="H11" s="47">
        <v>-213050</v>
      </c>
    </row>
    <row r="12" spans="1:10" ht="21">
      <c r="A12" s="45" t="s">
        <v>31</v>
      </c>
      <c r="B12" s="8" t="s">
        <v>4</v>
      </c>
      <c r="C12" s="48">
        <v>683802</v>
      </c>
      <c r="D12" s="46">
        <v>999697</v>
      </c>
      <c r="E12" s="46">
        <v>1086519</v>
      </c>
      <c r="F12" s="46">
        <v>1093531</v>
      </c>
      <c r="G12" s="46">
        <v>1177736</v>
      </c>
      <c r="H12" s="47">
        <v>1358292</v>
      </c>
    </row>
    <row r="13" spans="1:10" ht="15">
      <c r="A13" s="7" t="s">
        <v>33</v>
      </c>
      <c r="B13" s="8" t="s">
        <v>4</v>
      </c>
      <c r="C13" s="48">
        <v>1861917</v>
      </c>
      <c r="D13" s="46">
        <v>2130060</v>
      </c>
      <c r="E13" s="46">
        <v>2290548</v>
      </c>
      <c r="F13" s="46">
        <v>2008846</v>
      </c>
      <c r="G13" s="46">
        <v>2132992</v>
      </c>
      <c r="H13" s="47">
        <v>2301122</v>
      </c>
    </row>
    <row r="14" spans="1:10" ht="15.4" thickBot="1">
      <c r="A14" s="6" t="s">
        <v>32</v>
      </c>
      <c r="B14" s="27" t="s">
        <v>4</v>
      </c>
      <c r="C14" s="49">
        <v>1388486</v>
      </c>
      <c r="D14" s="50">
        <v>1953466</v>
      </c>
      <c r="E14" s="50">
        <v>2010558</v>
      </c>
      <c r="F14" s="50">
        <v>2411990</v>
      </c>
      <c r="G14" s="50">
        <v>2509976</v>
      </c>
      <c r="H14" s="51">
        <v>3183762</v>
      </c>
    </row>
    <row r="15" spans="1:10" ht="15">
      <c r="C15" s="2" t="s">
        <v>29</v>
      </c>
    </row>
    <row r="16" spans="1:10" ht="15"/>
    <row r="17" spans="1:10" ht="15">
      <c r="A17" s="5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/>
    <row r="19" spans="1:10" ht="15.4" thickBot="1">
      <c r="A19" s="9" t="s">
        <v>34</v>
      </c>
      <c r="B19" s="9"/>
      <c r="C19" s="9"/>
    </row>
    <row r="20" spans="1:10" ht="15.4" thickBot="1">
      <c r="A20" s="2" t="s">
        <v>6</v>
      </c>
      <c r="B20" s="53">
        <f>C12</f>
        <v>683802</v>
      </c>
      <c r="C20" s="2" t="s">
        <v>4</v>
      </c>
      <c r="E20" s="2" t="s">
        <v>9</v>
      </c>
      <c r="G20" s="15">
        <f>(B21/B20)^(1/B22)-1</f>
        <v>0.14712978220846407</v>
      </c>
      <c r="H20" s="42"/>
    </row>
    <row r="21" spans="1:10" ht="15">
      <c r="A21" s="7" t="s">
        <v>7</v>
      </c>
      <c r="B21" s="52">
        <f>H12</f>
        <v>1358292</v>
      </c>
      <c r="C21" s="7" t="s">
        <v>4</v>
      </c>
    </row>
    <row r="22" spans="1:10" ht="15">
      <c r="A22" s="10" t="s">
        <v>8</v>
      </c>
      <c r="B22" s="10">
        <f>COUNTA(C8:H8)-1</f>
        <v>5</v>
      </c>
      <c r="C22" s="10" t="s">
        <v>3</v>
      </c>
      <c r="D22" s="2" t="s">
        <v>21</v>
      </c>
    </row>
    <row r="23" spans="1:10" s="28" customFormat="1" ht="15" customHeight="1"/>
    <row r="24" spans="1:10" ht="15.4" thickBot="1">
      <c r="A24" s="9" t="s">
        <v>22</v>
      </c>
      <c r="B24" s="9"/>
      <c r="C24" s="9"/>
    </row>
    <row r="25" spans="1:10" ht="15.4" thickBot="1">
      <c r="A25" s="2" t="s">
        <v>6</v>
      </c>
      <c r="B25" s="53">
        <f>C13</f>
        <v>1861917</v>
      </c>
      <c r="C25" s="2" t="s">
        <v>4</v>
      </c>
      <c r="E25" s="2" t="s">
        <v>9</v>
      </c>
      <c r="G25" s="15">
        <f>(B26/B25)^(1/B27)-1</f>
        <v>4.3267949372825631E-2</v>
      </c>
    </row>
    <row r="26" spans="1:10" ht="15">
      <c r="A26" s="7" t="s">
        <v>7</v>
      </c>
      <c r="B26" s="52">
        <f>H13</f>
        <v>2301122</v>
      </c>
      <c r="C26" s="7" t="s">
        <v>4</v>
      </c>
    </row>
    <row r="27" spans="1:10" ht="15">
      <c r="A27" s="10" t="s">
        <v>8</v>
      </c>
      <c r="B27" s="33">
        <f>COUNTA(C8:H8)-1</f>
        <v>5</v>
      </c>
      <c r="C27" s="10" t="s">
        <v>3</v>
      </c>
      <c r="D27" s="2" t="s">
        <v>21</v>
      </c>
    </row>
    <row r="28" spans="1:10" s="28" customFormat="1" ht="15" customHeight="1"/>
    <row r="29" spans="1:10" s="28" customFormat="1" ht="15" customHeight="1" thickBot="1">
      <c r="A29" s="32" t="s">
        <v>35</v>
      </c>
      <c r="B29" s="32"/>
      <c r="C29" s="32"/>
    </row>
    <row r="30" spans="1:10" ht="15.4" thickBot="1">
      <c r="A30" s="2" t="s">
        <v>6</v>
      </c>
      <c r="B30" s="53">
        <f>C14</f>
        <v>1388486</v>
      </c>
      <c r="C30" s="2" t="s">
        <v>4</v>
      </c>
      <c r="E30" s="2" t="s">
        <v>9</v>
      </c>
      <c r="G30" s="15">
        <f>(B31/B30)^(1/B32)-1</f>
        <v>0.18053758390212704</v>
      </c>
    </row>
    <row r="31" spans="1:10" ht="15">
      <c r="A31" s="7" t="s">
        <v>7</v>
      </c>
      <c r="B31" s="52">
        <f>H14</f>
        <v>3183762</v>
      </c>
      <c r="C31" s="7" t="s">
        <v>4</v>
      </c>
    </row>
    <row r="32" spans="1:10" ht="15">
      <c r="A32" s="10" t="s">
        <v>8</v>
      </c>
      <c r="B32" s="10">
        <f>COUNTA(C8:H8)-1</f>
        <v>5</v>
      </c>
      <c r="C32" s="10" t="s">
        <v>3</v>
      </c>
      <c r="D32" s="2" t="s">
        <v>21</v>
      </c>
    </row>
    <row r="33" spans="1:10" s="28" customFormat="1" ht="15" customHeight="1"/>
    <row r="34" spans="1:10" s="28" customFormat="1" ht="15">
      <c r="A34" s="30" t="s">
        <v>11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s="28" customFormat="1" ht="15" customHeight="1"/>
    <row r="36" spans="1:10" s="28" customFormat="1" ht="15" customHeight="1"/>
    <row r="37" spans="1:10" ht="15" customHeight="1"/>
    <row r="38" spans="1:10" ht="15" customHeight="1"/>
    <row r="39" spans="1:10" ht="15" customHeight="1"/>
    <row r="40" spans="1:10" ht="15" customHeight="1"/>
    <row r="41" spans="1:10" ht="15" customHeight="1"/>
    <row r="42" spans="1:10" ht="15" customHeight="1"/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spans="1:10" ht="15" customHeight="1"/>
    <row r="50" spans="1:10" ht="15" customHeight="1"/>
    <row r="51" spans="1:10" ht="15" customHeight="1"/>
    <row r="52" spans="1:10" ht="15" customHeight="1"/>
    <row r="53" spans="1:10" ht="15" customHeight="1"/>
    <row r="54" spans="1:10" ht="15" customHeight="1"/>
    <row r="55" spans="1:10" ht="15" customHeight="1">
      <c r="A55" s="9" t="s">
        <v>2</v>
      </c>
      <c r="B55" s="9"/>
      <c r="C55" s="9"/>
    </row>
    <row r="56" spans="1:10" ht="15">
      <c r="A56" s="11" t="s">
        <v>12</v>
      </c>
      <c r="B56" s="21" t="s">
        <v>36</v>
      </c>
      <c r="C56" s="21" t="s">
        <v>37</v>
      </c>
      <c r="D56" s="20"/>
      <c r="E56" s="20"/>
      <c r="F56" s="20"/>
      <c r="G56" s="20"/>
      <c r="H56" s="20"/>
    </row>
    <row r="57" spans="1:10" ht="15">
      <c r="A57" s="2" t="str">
        <f>C8</f>
        <v>FY17</v>
      </c>
      <c r="B57" s="54">
        <f>C12</f>
        <v>683802</v>
      </c>
      <c r="C57" s="54">
        <f>B57</f>
        <v>683802</v>
      </c>
      <c r="D57" s="20"/>
      <c r="E57" s="20"/>
      <c r="F57" s="20"/>
      <c r="G57" s="20"/>
      <c r="H57" s="20"/>
    </row>
    <row r="58" spans="1:10" ht="15">
      <c r="A58" s="7" t="str">
        <f>D8</f>
        <v>FY18</v>
      </c>
      <c r="B58" s="55">
        <f>D12</f>
        <v>999697</v>
      </c>
      <c r="C58" s="57">
        <f>C57*(1+$G$20)</f>
        <v>784409.63933371217</v>
      </c>
      <c r="D58" s="20"/>
      <c r="E58" s="20"/>
      <c r="F58" s="20"/>
      <c r="G58" s="20"/>
      <c r="H58" s="20"/>
    </row>
    <row r="59" spans="1:10" ht="15" customHeight="1">
      <c r="A59" s="23" t="str">
        <f>E8</f>
        <v>FY19</v>
      </c>
      <c r="B59" s="55">
        <f>E12</f>
        <v>1086519</v>
      </c>
      <c r="C59" s="57">
        <f>C58*(1+$G$20)</f>
        <v>899819.65873110108</v>
      </c>
      <c r="D59" s="20"/>
      <c r="E59" s="20"/>
      <c r="F59" s="20"/>
      <c r="G59" s="20"/>
      <c r="H59" s="20"/>
    </row>
    <row r="60" spans="1:10" ht="15" customHeight="1">
      <c r="A60" s="23" t="str">
        <f>F8</f>
        <v>FY20</v>
      </c>
      <c r="B60" s="55">
        <f>F12</f>
        <v>1093531</v>
      </c>
      <c r="C60" s="57">
        <f>C59*(1+$G$20)</f>
        <v>1032209.9291471024</v>
      </c>
      <c r="D60" s="20"/>
      <c r="E60" s="20"/>
      <c r="F60" s="20"/>
      <c r="G60" s="20"/>
      <c r="H60" s="20"/>
    </row>
    <row r="61" spans="1:10" ht="15" customHeight="1">
      <c r="A61" s="23" t="str">
        <f>G8</f>
        <v>FY21</v>
      </c>
      <c r="B61" s="55">
        <f>G12</f>
        <v>1177736</v>
      </c>
      <c r="C61" s="57">
        <f>C60*(1+$G$20)</f>
        <v>1184078.7512159296</v>
      </c>
      <c r="D61" s="20"/>
      <c r="E61" s="20"/>
      <c r="F61" s="20"/>
      <c r="G61" s="20"/>
      <c r="H61" s="20"/>
    </row>
    <row r="62" spans="1:10" ht="15" customHeight="1">
      <c r="A62" s="22" t="str">
        <f>H8</f>
        <v>FY22</v>
      </c>
      <c r="B62" s="56">
        <f>H12</f>
        <v>1358292</v>
      </c>
      <c r="C62" s="58">
        <f>C61*(1+$G$20)</f>
        <v>1358291.9999999995</v>
      </c>
      <c r="D62" s="20"/>
      <c r="E62" s="20"/>
      <c r="F62" s="20"/>
      <c r="G62" s="20"/>
      <c r="H62" s="20"/>
    </row>
    <row r="63" spans="1:10" ht="15" customHeight="1">
      <c r="A63" s="18"/>
      <c r="B63" s="19"/>
      <c r="C63" s="12"/>
    </row>
    <row r="64" spans="1:10" ht="15">
      <c r="A64" s="5" t="s">
        <v>38</v>
      </c>
      <c r="B64" s="4"/>
      <c r="C64" s="4"/>
      <c r="D64" s="4"/>
      <c r="E64" s="4"/>
      <c r="F64" s="4"/>
      <c r="G64" s="4"/>
      <c r="H64" s="4"/>
      <c r="I64" s="4"/>
      <c r="J64" s="4"/>
    </row>
    <row r="65" spans="1:8" ht="15">
      <c r="B65" s="14"/>
      <c r="C65" s="12"/>
    </row>
    <row r="66" spans="1:8" ht="15">
      <c r="A66" s="34"/>
      <c r="B66" s="34"/>
      <c r="C66" s="35" t="str">
        <f>C8</f>
        <v>FY17</v>
      </c>
      <c r="D66" s="35" t="str">
        <f t="shared" ref="D66:H66" si="0">D8</f>
        <v>FY18</v>
      </c>
      <c r="E66" s="35" t="str">
        <f t="shared" si="0"/>
        <v>FY19</v>
      </c>
      <c r="F66" s="35" t="str">
        <f t="shared" si="0"/>
        <v>FY20</v>
      </c>
      <c r="G66" s="35" t="str">
        <f t="shared" si="0"/>
        <v>FY21</v>
      </c>
      <c r="H66" s="35" t="str">
        <f t="shared" si="0"/>
        <v>FY22</v>
      </c>
    </row>
    <row r="67" spans="1:8" ht="15" customHeight="1">
      <c r="A67" s="36" t="s">
        <v>24</v>
      </c>
      <c r="B67" s="36" t="s">
        <v>23</v>
      </c>
      <c r="C67" s="39">
        <f>C9/100</f>
        <v>2121.6799999999998</v>
      </c>
      <c r="D67" s="39">
        <f t="shared" ref="D67:H67" si="1">D9/100</f>
        <v>1764.03</v>
      </c>
      <c r="E67" s="39">
        <f t="shared" si="1"/>
        <v>3005.05</v>
      </c>
      <c r="F67" s="39">
        <f t="shared" si="1"/>
        <v>2648.68</v>
      </c>
      <c r="G67" s="39">
        <f t="shared" si="1"/>
        <v>4289.68</v>
      </c>
      <c r="H67" s="39">
        <f t="shared" si="1"/>
        <v>4308.17</v>
      </c>
    </row>
    <row r="68" spans="1:8" ht="15" customHeight="1">
      <c r="A68" s="37" t="s">
        <v>26</v>
      </c>
      <c r="B68" s="37" t="s">
        <v>23</v>
      </c>
      <c r="C68" s="39">
        <f>C10/100</f>
        <v>1227.9000000000001</v>
      </c>
      <c r="D68" s="39">
        <f t="shared" ref="D68:H68" si="2">D10/100</f>
        <v>-571.79999999999995</v>
      </c>
      <c r="E68" s="39">
        <f t="shared" si="2"/>
        <v>-787.56</v>
      </c>
      <c r="F68" s="39">
        <f t="shared" si="2"/>
        <v>-759.81</v>
      </c>
      <c r="G68" s="39">
        <f t="shared" si="2"/>
        <v>-825.97</v>
      </c>
      <c r="H68" s="39">
        <f t="shared" si="2"/>
        <v>-2122.2600000000002</v>
      </c>
    </row>
    <row r="69" spans="1:8" ht="15" customHeight="1">
      <c r="A69" s="38" t="s">
        <v>39</v>
      </c>
      <c r="B69" s="38" t="s">
        <v>23</v>
      </c>
      <c r="C69" s="39">
        <f>C11/100</f>
        <v>-508.36</v>
      </c>
      <c r="D69" s="39">
        <f t="shared" ref="D69:H69" si="3">D11/100</f>
        <v>1982.17</v>
      </c>
      <c r="E69" s="39">
        <f t="shared" si="3"/>
        <v>-1024.29</v>
      </c>
      <c r="F69" s="39">
        <f t="shared" si="3"/>
        <v>-1832.68</v>
      </c>
      <c r="G69" s="39">
        <f t="shared" si="3"/>
        <v>-3029.85</v>
      </c>
      <c r="H69" s="39">
        <f t="shared" si="3"/>
        <v>-2130.5</v>
      </c>
    </row>
    <row r="70" spans="1:8" ht="15" customHeight="1">
      <c r="A70" s="43" t="s">
        <v>40</v>
      </c>
      <c r="B70" s="43" t="s">
        <v>23</v>
      </c>
      <c r="C70" s="44">
        <f>C12/100</f>
        <v>6838.02</v>
      </c>
      <c r="D70" s="44">
        <f t="shared" ref="D70:H70" si="4">D12/100</f>
        <v>9996.9699999999993</v>
      </c>
      <c r="E70" s="44">
        <f t="shared" si="4"/>
        <v>10865.19</v>
      </c>
      <c r="F70" s="44">
        <f t="shared" si="4"/>
        <v>10935.31</v>
      </c>
      <c r="G70" s="44">
        <f t="shared" si="4"/>
        <v>11777.36</v>
      </c>
      <c r="H70" s="44">
        <f t="shared" si="4"/>
        <v>13582.92</v>
      </c>
    </row>
    <row r="71" spans="1:8" ht="15" customHeight="1"/>
    <row r="72" spans="1:8" ht="15" customHeight="1"/>
    <row r="73" spans="1:8" ht="15" customHeight="1"/>
    <row r="74" spans="1:8" ht="15" customHeight="1"/>
    <row r="75" spans="1:8" ht="15" customHeight="1"/>
    <row r="76" spans="1:8" ht="15" customHeight="1"/>
    <row r="77" spans="1:8" ht="15" customHeight="1"/>
    <row r="78" spans="1:8" ht="15" customHeight="1"/>
    <row r="79" spans="1:8" ht="15" customHeight="1"/>
    <row r="80" spans="1:8" ht="15" customHeight="1"/>
    <row r="81" spans="1:10" ht="15" customHeight="1"/>
    <row r="82" spans="1:10" ht="15" customHeight="1"/>
    <row r="83" spans="1:10" ht="15" customHeight="1"/>
    <row r="84" spans="1:10" ht="15" customHeight="1"/>
    <row r="85" spans="1:10" ht="15" customHeight="1"/>
    <row r="86" spans="1:10" ht="15" customHeight="1"/>
    <row r="87" spans="1:10" ht="15" customHeight="1"/>
    <row r="88" spans="1:10" ht="15" customHeight="1"/>
    <row r="89" spans="1:10" ht="15" customHeight="1"/>
    <row r="90" spans="1:10" ht="15" customHeight="1"/>
    <row r="91" spans="1:10" ht="15" customHeight="1"/>
    <row r="92" spans="1:10" ht="15" customHeight="1"/>
    <row r="93" spans="1:10" ht="15" customHeight="1">
      <c r="A93" s="5" t="s">
        <v>41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ht="15" customHeight="1">
      <c r="B94" s="14"/>
      <c r="C94" s="12"/>
    </row>
    <row r="95" spans="1:10" ht="15" customHeight="1">
      <c r="A95" s="34"/>
      <c r="B95" s="34"/>
      <c r="C95" s="35" t="str">
        <f>C8</f>
        <v>FY17</v>
      </c>
      <c r="D95" s="35" t="str">
        <f t="shared" ref="D95:H95" si="5">D8</f>
        <v>FY18</v>
      </c>
      <c r="E95" s="35" t="str">
        <f t="shared" si="5"/>
        <v>FY19</v>
      </c>
      <c r="F95" s="35" t="str">
        <f t="shared" si="5"/>
        <v>FY20</v>
      </c>
      <c r="G95" s="35" t="str">
        <f t="shared" si="5"/>
        <v>FY21</v>
      </c>
      <c r="H95" s="35" t="str">
        <f t="shared" si="5"/>
        <v>FY22</v>
      </c>
    </row>
    <row r="96" spans="1:10" ht="15" customHeight="1">
      <c r="A96" s="36" t="s">
        <v>24</v>
      </c>
      <c r="B96" s="36" t="s">
        <v>44</v>
      </c>
      <c r="C96" s="59">
        <f>C9/$C9*100</f>
        <v>100</v>
      </c>
      <c r="D96" s="59">
        <f t="shared" ref="D96:H96" si="6">D9/$C9*100</f>
        <v>83.143075298819795</v>
      </c>
      <c r="E96" s="59">
        <f t="shared" si="6"/>
        <v>141.63540213415783</v>
      </c>
      <c r="F96" s="59">
        <f t="shared" si="6"/>
        <v>124.83880698314542</v>
      </c>
      <c r="G96" s="59">
        <f t="shared" si="6"/>
        <v>202.18317559669697</v>
      </c>
      <c r="H96" s="59">
        <f t="shared" si="6"/>
        <v>203.05465480185512</v>
      </c>
    </row>
    <row r="97" spans="1:8" ht="15" customHeight="1">
      <c r="A97" s="37" t="s">
        <v>40</v>
      </c>
      <c r="B97" s="37" t="s">
        <v>44</v>
      </c>
      <c r="C97" s="59">
        <f>C12/$C12*100</f>
        <v>100</v>
      </c>
      <c r="D97" s="59">
        <f t="shared" ref="D97:G97" si="7">D12/$C12*100</f>
        <v>146.19685230519946</v>
      </c>
      <c r="E97" s="59">
        <f t="shared" si="7"/>
        <v>158.89380259197839</v>
      </c>
      <c r="F97" s="59">
        <f t="shared" si="7"/>
        <v>159.91924562958283</v>
      </c>
      <c r="G97" s="59">
        <f t="shared" si="7"/>
        <v>172.23348279180232</v>
      </c>
      <c r="H97" s="59">
        <f>H12/$C12*100</f>
        <v>198.63820228662684</v>
      </c>
    </row>
    <row r="98" spans="1:8" ht="15" customHeight="1">
      <c r="A98" s="37" t="s">
        <v>42</v>
      </c>
      <c r="B98" s="37" t="s">
        <v>44</v>
      </c>
      <c r="C98" s="59">
        <f t="shared" ref="C98:H98" si="8">C13/$C13*100</f>
        <v>100</v>
      </c>
      <c r="D98" s="59">
        <f t="shared" si="8"/>
        <v>114.40144754035759</v>
      </c>
      <c r="E98" s="59">
        <f t="shared" si="8"/>
        <v>123.02095098761117</v>
      </c>
      <c r="F98" s="59">
        <f t="shared" si="8"/>
        <v>107.89127549724289</v>
      </c>
      <c r="G98" s="59">
        <f t="shared" si="8"/>
        <v>114.55891965109078</v>
      </c>
      <c r="H98" s="59">
        <f t="shared" si="8"/>
        <v>123.58886029828398</v>
      </c>
    </row>
    <row r="99" spans="1:8" ht="15" customHeight="1">
      <c r="A99" s="38" t="s">
        <v>43</v>
      </c>
      <c r="B99" s="38" t="s">
        <v>44</v>
      </c>
      <c r="C99" s="40">
        <f>C14/$C14*100</f>
        <v>100</v>
      </c>
      <c r="D99" s="40">
        <f t="shared" ref="D99:H99" si="9">D14/$C14*100</f>
        <v>140.69036346063265</v>
      </c>
      <c r="E99" s="40">
        <f t="shared" si="9"/>
        <v>144.80218021643719</v>
      </c>
      <c r="F99" s="40">
        <f t="shared" si="9"/>
        <v>173.71367086164355</v>
      </c>
      <c r="G99" s="40">
        <f t="shared" si="9"/>
        <v>180.77070996754739</v>
      </c>
      <c r="H99" s="40">
        <f t="shared" si="9"/>
        <v>229.2973785835795</v>
      </c>
    </row>
    <row r="100" spans="1:8" ht="15" customHeight="1">
      <c r="A100" s="2" t="s">
        <v>45</v>
      </c>
      <c r="B100" s="14"/>
      <c r="C100" s="12"/>
    </row>
    <row r="101" spans="1:8" ht="15" customHeight="1">
      <c r="B101" s="14"/>
      <c r="C101" s="12"/>
    </row>
    <row r="102" spans="1:8" ht="15" customHeight="1">
      <c r="B102" s="14"/>
      <c r="C102" s="12"/>
    </row>
    <row r="103" spans="1:8" ht="15" customHeight="1">
      <c r="B103" s="14"/>
      <c r="C103" s="12"/>
    </row>
    <row r="104" spans="1:8" ht="15" customHeight="1"/>
    <row r="105" spans="1:8" ht="15" customHeight="1"/>
    <row r="106" spans="1:8" ht="15" customHeight="1"/>
    <row r="107" spans="1:8" ht="15" customHeight="1"/>
    <row r="108" spans="1:8" ht="15" customHeight="1"/>
    <row r="109" spans="1:8" ht="15" customHeight="1"/>
    <row r="110" spans="1:8" ht="15" customHeight="1"/>
    <row r="111" spans="1:8" ht="15" customHeight="1"/>
    <row r="112" spans="1:8" ht="15" customHeight="1"/>
    <row r="113" spans="2:3" ht="15" customHeight="1"/>
    <row r="114" spans="2:3" ht="15" customHeight="1"/>
    <row r="115" spans="2:3" ht="15" customHeight="1"/>
    <row r="116" spans="2:3" ht="15" customHeight="1"/>
    <row r="117" spans="2:3" ht="15" customHeight="1"/>
    <row r="118" spans="2:3" ht="15" customHeight="1"/>
    <row r="119" spans="2:3" ht="15" customHeight="1"/>
    <row r="120" spans="2:3" ht="15" customHeight="1"/>
    <row r="121" spans="2:3" ht="15" customHeight="1"/>
    <row r="122" spans="2:3" ht="15" customHeight="1"/>
    <row r="123" spans="2:3" ht="15" hidden="1" customHeight="1">
      <c r="B123" s="13"/>
      <c r="C123" s="31"/>
    </row>
    <row r="124" spans="2:3" ht="15" hidden="1" customHeight="1">
      <c r="B124" s="13"/>
      <c r="C124" s="31"/>
    </row>
    <row r="125" spans="2:3" ht="15" hidden="1" customHeight="1">
      <c r="B125" s="13"/>
      <c r="C125" s="31"/>
    </row>
    <row r="126" spans="2:3" ht="15" hidden="1" customHeight="1">
      <c r="B126" s="13"/>
      <c r="C126" s="31"/>
    </row>
    <row r="127" spans="2:3" ht="15" hidden="1" customHeight="1">
      <c r="B127" s="13"/>
      <c r="C127" s="31"/>
    </row>
    <row r="128" spans="2:3" ht="15" hidden="1" customHeight="1">
      <c r="B128" s="13"/>
      <c r="C128" s="31"/>
    </row>
    <row r="129" spans="2:3" ht="15" hidden="1" customHeight="1">
      <c r="B129" s="13"/>
      <c r="C129" s="31"/>
    </row>
    <row r="130" spans="2:3" ht="15" hidden="1" customHeight="1">
      <c r="B130" s="13"/>
      <c r="C130" s="31"/>
    </row>
    <row r="131" spans="2:3" ht="15" hidden="1" customHeight="1">
      <c r="B131" s="13"/>
      <c r="C131" s="31"/>
    </row>
    <row r="132" spans="2:3" ht="15" hidden="1" customHeight="1">
      <c r="B132" s="13"/>
      <c r="C132" s="31"/>
    </row>
    <row r="133" spans="2:3" ht="15" hidden="1" customHeight="1">
      <c r="B133" s="13"/>
      <c r="C133" s="31"/>
    </row>
    <row r="134" spans="2:3" ht="15" hidden="1" customHeight="1">
      <c r="B134" s="13"/>
      <c r="C134" s="31"/>
    </row>
    <row r="135" spans="2:3" ht="15" hidden="1" customHeight="1">
      <c r="B135" s="13"/>
      <c r="C135" s="31"/>
    </row>
    <row r="136" spans="2:3" ht="15" hidden="1" customHeight="1">
      <c r="B136" s="13"/>
      <c r="C136" s="31"/>
    </row>
    <row r="137" spans="2:3" ht="15" hidden="1" customHeight="1">
      <c r="B137" s="13"/>
      <c r="C137" s="31"/>
    </row>
    <row r="138" spans="2:3" ht="15" hidden="1" customHeight="1"/>
    <row r="139" spans="2:3" ht="0" hidden="1" customHeight="1"/>
    <row r="140" spans="2:3" ht="0" hidden="1" customHeight="1"/>
    <row r="141" spans="2:3" ht="0" hidden="1" customHeight="1"/>
    <row r="142" spans="2:3" ht="0" hidden="1" customHeight="1"/>
    <row r="143" spans="2:3" ht="0" hidden="1" customHeight="1"/>
    <row r="144" spans="2:3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  <row r="199" ht="0" hidden="1" customHeight="1"/>
    <row r="200" ht="0" hidden="1" customHeight="1"/>
    <row r="201" ht="0" hidden="1" customHeight="1"/>
    <row r="202" ht="0" hidden="1" customHeight="1"/>
    <row r="203" ht="0" hidden="1" customHeight="1"/>
    <row r="204" ht="0" hidden="1" customHeight="1"/>
    <row r="205" ht="0" hidden="1" customHeight="1"/>
    <row r="206" ht="0" hidden="1" customHeight="1"/>
    <row r="207" ht="0" hidden="1" customHeight="1"/>
    <row r="208" ht="0" hidden="1" customHeight="1"/>
    <row r="209" ht="0" hidden="1" customHeight="1"/>
    <row r="210" ht="0" hidden="1" customHeight="1"/>
    <row r="211" ht="0" hidden="1" customHeight="1"/>
    <row r="212" ht="0" hidden="1" customHeight="1"/>
    <row r="213" ht="0" hidden="1" customHeight="1"/>
    <row r="214" ht="0" hidden="1" customHeight="1"/>
    <row r="215" ht="0" hidden="1" customHeight="1"/>
    <row r="216" ht="0" hidden="1" customHeight="1"/>
    <row r="217" ht="0" hidden="1" customHeight="1"/>
    <row r="218" ht="0" hidden="1" customHeight="1"/>
    <row r="219" ht="0" hidden="1" customHeight="1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Cash-CAGR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2023-08-20T02:23:29Z</dcterms:modified>
</cp:coreProperties>
</file>