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1" documentId="8_{CB50944A-E60B-4587-9828-56DA68E06EEB}" xr6:coauthVersionLast="47" xr6:coauthVersionMax="47" xr10:uidLastSave="{46564F8E-016D-4AF8-8553-61F3EFAAC347}"/>
  <bookViews>
    <workbookView xWindow="-98" yWindow="-98" windowWidth="20715" windowHeight="13155" xr2:uid="{68E2C076-72C9-4123-A12C-10F250F0AE54}"/>
  </bookViews>
  <sheets>
    <sheet name="FCF成長率-CAGR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8" i="13" l="1"/>
  <c r="B179" i="13" s="1"/>
  <c r="B175" i="13" s="1"/>
  <c r="B100" i="13"/>
  <c r="B99" i="13"/>
  <c r="B98" i="13" s="1"/>
  <c r="B97" i="13"/>
  <c r="B95" i="13" s="1"/>
  <c r="A133" i="13"/>
  <c r="B70" i="13"/>
  <c r="B59" i="13"/>
  <c r="B58" i="13"/>
  <c r="B62" i="13"/>
  <c r="B17" i="13"/>
  <c r="C171" i="13"/>
  <c r="B140" i="13"/>
  <c r="B136" i="13" s="1"/>
  <c r="C132" i="13"/>
  <c r="C109" i="13"/>
  <c r="B101" i="13"/>
  <c r="C93" i="13"/>
  <c r="A62" i="13"/>
  <c r="B61" i="13"/>
  <c r="A61" i="13"/>
  <c r="B60" i="13"/>
  <c r="A60" i="13"/>
  <c r="A59" i="13"/>
  <c r="A58" i="13"/>
  <c r="B57" i="13"/>
  <c r="C57" i="13" s="1"/>
  <c r="A57" i="13"/>
  <c r="B29" i="13"/>
  <c r="B28" i="13"/>
  <c r="B27" i="13"/>
  <c r="G27" i="13" s="1"/>
  <c r="B24" i="13"/>
  <c r="B23" i="13"/>
  <c r="B22" i="13"/>
  <c r="B19" i="13"/>
  <c r="B18" i="13"/>
  <c r="B177" i="13" l="1"/>
  <c r="B178" i="13" s="1"/>
  <c r="B173" i="13"/>
  <c r="B172" i="13" s="1"/>
  <c r="B94" i="13"/>
  <c r="B96" i="13"/>
  <c r="C179" i="13"/>
  <c r="G17" i="13"/>
  <c r="C58" i="13" s="1"/>
  <c r="C59" i="13" s="1"/>
  <c r="C60" i="13" s="1"/>
  <c r="C61" i="13" s="1"/>
  <c r="C62" i="13" s="1"/>
  <c r="G22" i="13"/>
  <c r="A97" i="13"/>
  <c r="C99" i="13"/>
  <c r="B137" i="13"/>
  <c r="A137" i="13" s="1"/>
  <c r="B134" i="13"/>
  <c r="A136" i="13"/>
  <c r="B138" i="13"/>
  <c r="C138" i="13"/>
  <c r="C97" i="13"/>
  <c r="C136" i="13"/>
  <c r="C95" i="13"/>
  <c r="C101" i="13"/>
  <c r="C137" i="13"/>
  <c r="C140" i="13"/>
  <c r="B176" i="13" l="1"/>
  <c r="B174" i="13"/>
  <c r="A134" i="13"/>
  <c r="B133" i="13"/>
  <c r="B135" i="13"/>
  <c r="A95" i="13"/>
  <c r="A99" i="13"/>
  <c r="B139" i="13"/>
  <c r="A138" i="13"/>
  <c r="C134" i="13"/>
  <c r="C133" i="13" l="1"/>
  <c r="A139" i="13"/>
  <c r="C139" i="13"/>
  <c r="A96" i="13"/>
  <c r="C96" i="13"/>
  <c r="A98" i="13"/>
  <c r="C98" i="13"/>
  <c r="A94" i="13"/>
  <c r="C94" i="13"/>
  <c r="A135" i="13"/>
  <c r="C135" i="13"/>
  <c r="A100" i="13"/>
  <c r="C100" i="13"/>
  <c r="A178" i="13" l="1"/>
  <c r="C178" i="13"/>
  <c r="C174" i="13"/>
  <c r="A174" i="13"/>
  <c r="C177" i="13"/>
  <c r="A177" i="13"/>
  <c r="C176" i="13"/>
  <c r="A176" i="13"/>
  <c r="C175" i="13"/>
  <c r="A175" i="13"/>
  <c r="A173" i="13"/>
  <c r="C172" i="13"/>
  <c r="C173" i="13"/>
  <c r="A172" i="13" l="1"/>
</calcChain>
</file>

<file path=xl/sharedStrings.xml><?xml version="1.0" encoding="utf-8"?>
<sst xmlns="http://schemas.openxmlformats.org/spreadsheetml/2006/main" count="100" uniqueCount="49">
  <si>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</si>
  <si>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</si>
  <si>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●グラフ元</t>
    <rPh sb="4" eb="5">
      <t>モト</t>
    </rPh>
    <phoneticPr fontId="3"/>
  </si>
  <si>
    <t>年</t>
    <rPh sb="0" eb="1">
      <t>ネン</t>
    </rPh>
    <phoneticPr fontId="3"/>
  </si>
  <si>
    <t>x軸</t>
    <rPh sb="1" eb="2">
      <t>ジク</t>
    </rPh>
    <phoneticPr fontId="3"/>
  </si>
  <si>
    <t>y軸</t>
    <rPh sb="1" eb="2">
      <t>ジク</t>
    </rPh>
    <phoneticPr fontId="3"/>
  </si>
  <si>
    <t>売上高</t>
    <rPh sb="0" eb="3">
      <t>ウリアゲダカ</t>
    </rPh>
    <phoneticPr fontId="3"/>
  </si>
  <si>
    <t>百万円</t>
    <rPh sb="0" eb="3">
      <t>ヒャクマンエン</t>
    </rPh>
    <phoneticPr fontId="3"/>
  </si>
  <si>
    <t>年平均成長率（CAGR）の計算</t>
    <rPh sb="0" eb="3">
      <t>ネンヘイキン</t>
    </rPh>
    <rPh sb="3" eb="6">
      <t>セイチョウリツ</t>
    </rPh>
    <rPh sb="13" eb="15">
      <t>ケイサン</t>
    </rPh>
    <phoneticPr fontId="3"/>
  </si>
  <si>
    <t>起点の数値</t>
    <rPh sb="0" eb="2">
      <t>キテン</t>
    </rPh>
    <rPh sb="3" eb="5">
      <t>スウチ</t>
    </rPh>
    <phoneticPr fontId="3"/>
  </si>
  <si>
    <t>終点の数値</t>
    <rPh sb="0" eb="2">
      <t>シュウテン</t>
    </rPh>
    <rPh sb="3" eb="5">
      <t>スウチ</t>
    </rPh>
    <phoneticPr fontId="3"/>
  </si>
  <si>
    <t>評価年数</t>
    <rPh sb="0" eb="4">
      <t>ヒョウカネンスウ</t>
    </rPh>
    <phoneticPr fontId="3"/>
  </si>
  <si>
    <t>年平均成長率(CAGR)</t>
    <rPh sb="0" eb="3">
      <t>ネンヘイキン</t>
    </rPh>
    <rPh sb="3" eb="6">
      <t>セイチョウリツ</t>
    </rPh>
    <phoneticPr fontId="3"/>
  </si>
  <si>
    <t>評価期間</t>
    <rPh sb="0" eb="4">
      <t>ヒョウカキカン</t>
    </rPh>
    <phoneticPr fontId="3"/>
  </si>
  <si>
    <t>【グラフ】過去チェック</t>
    <rPh sb="5" eb="7">
      <t>カコ</t>
    </rPh>
    <phoneticPr fontId="3"/>
  </si>
  <si>
    <t>期間</t>
    <rPh sb="0" eb="2">
      <t>キカン</t>
    </rPh>
    <phoneticPr fontId="3"/>
  </si>
  <si>
    <t>【シミュレーション】目標CAGR</t>
    <rPh sb="10" eb="12">
      <t>モクヒョウ</t>
    </rPh>
    <phoneticPr fontId="3"/>
  </si>
  <si>
    <t>ラベル</t>
  </si>
  <si>
    <t>←起点年からXX年後</t>
    <rPh sb="1" eb="3">
      <t>キテン</t>
    </rPh>
    <rPh sb="3" eb="4">
      <t>ネン</t>
    </rPh>
    <rPh sb="8" eb="10">
      <t>ネンゴ</t>
    </rPh>
    <phoneticPr fontId="3"/>
  </si>
  <si>
    <t>起点年</t>
    <rPh sb="0" eb="3">
      <t>キテンネン</t>
    </rPh>
    <phoneticPr fontId="3"/>
  </si>
  <si>
    <t>最終年</t>
    <rPh sb="0" eb="3">
      <t>サイシュウネン</t>
    </rPh>
    <phoneticPr fontId="3"/>
  </si>
  <si>
    <t>目標CAGR</t>
    <rPh sb="0" eb="2">
      <t>モクヒョウ</t>
    </rPh>
    <phoneticPr fontId="3"/>
  </si>
  <si>
    <t>前提とするCAGR</t>
    <rPh sb="0" eb="2">
      <t>ゼンテイ</t>
    </rPh>
    <phoneticPr fontId="3"/>
  </si>
  <si>
    <t>目標達成までの期間</t>
    <rPh sb="0" eb="4">
      <t>モクヒョウタッセイ</t>
    </rPh>
    <rPh sb="7" eb="9">
      <t>キカン</t>
    </rPh>
    <phoneticPr fontId="3"/>
  </si>
  <si>
    <t>％</t>
    <phoneticPr fontId="3"/>
  </si>
  <si>
    <t>目標達成必要年数</t>
    <rPh sb="0" eb="2">
      <t>モクヒョウ</t>
    </rPh>
    <rPh sb="2" eb="6">
      <t>タッセイヒツヨウ</t>
    </rPh>
    <rPh sb="6" eb="8">
      <t>ネンスウ</t>
    </rPh>
    <phoneticPr fontId="3"/>
  </si>
  <si>
    <t>【シミュレーション】目標達成必要年数</t>
    <rPh sb="10" eb="12">
      <t>モクヒョウ</t>
    </rPh>
    <rPh sb="12" eb="14">
      <t>タッセイ</t>
    </rPh>
    <rPh sb="14" eb="16">
      <t>ヒツヨウ</t>
    </rPh>
    <rPh sb="16" eb="18">
      <t>ネンスウ</t>
    </rPh>
    <phoneticPr fontId="3"/>
  </si>
  <si>
    <t>資金管理</t>
    <rPh sb="0" eb="4">
      <t>シキンカンリ</t>
    </rPh>
    <phoneticPr fontId="4"/>
  </si>
  <si>
    <t>サンプル_ＭｏｎｏｔａＲＯ</t>
    <phoneticPr fontId="4"/>
  </si>
  <si>
    <t>※FY17=2017年度＝2017年12月期</t>
    <rPh sb="10" eb="12">
      <t>ネンド</t>
    </rPh>
    <rPh sb="17" eb="18">
      <t>ネン</t>
    </rPh>
    <rPh sb="20" eb="22">
      <t>ガツキ</t>
    </rPh>
    <phoneticPr fontId="3"/>
  </si>
  <si>
    <t>FY17</t>
    <phoneticPr fontId="3"/>
  </si>
  <si>
    <t>FY18</t>
    <phoneticPr fontId="3"/>
  </si>
  <si>
    <t>FY19</t>
  </si>
  <si>
    <t>FY20</t>
  </si>
  <si>
    <t>FY21</t>
  </si>
  <si>
    <t>FY22</t>
  </si>
  <si>
    <t>経常利益</t>
    <rPh sb="0" eb="4">
      <t>ケイジョウリエキ</t>
    </rPh>
    <phoneticPr fontId="3"/>
  </si>
  <si>
    <t>←2017年から2022年の6期間の場合は、5年（5回）分の成長率を計算する</t>
    <rPh sb="5" eb="6">
      <t>ネン</t>
    </rPh>
    <rPh sb="12" eb="13">
      <t>ネン</t>
    </rPh>
    <rPh sb="15" eb="17">
      <t>キカン</t>
    </rPh>
    <rPh sb="18" eb="20">
      <t>バアイ</t>
    </rPh>
    <rPh sb="23" eb="24">
      <t>ネン</t>
    </rPh>
    <rPh sb="26" eb="27">
      <t>カイ</t>
    </rPh>
    <rPh sb="28" eb="29">
      <t>ブン</t>
    </rPh>
    <rPh sb="30" eb="33">
      <t>セイチョウリツ</t>
    </rPh>
    <rPh sb="34" eb="36">
      <t>ケイサン</t>
    </rPh>
    <phoneticPr fontId="3"/>
  </si>
  <si>
    <t>●売上高</t>
    <rPh sb="1" eb="4">
      <t>ウリアゲダカ</t>
    </rPh>
    <phoneticPr fontId="3"/>
  </si>
  <si>
    <t>●経常利益</t>
    <rPh sb="1" eb="5">
      <t>ケイジョウリエキ</t>
    </rPh>
    <phoneticPr fontId="3"/>
  </si>
  <si>
    <t>【シミュレーション】達成可能営業CF</t>
    <rPh sb="10" eb="14">
      <t>タッセイカノウ</t>
    </rPh>
    <rPh sb="14" eb="16">
      <t>エイギョウ</t>
    </rPh>
    <phoneticPr fontId="3"/>
  </si>
  <si>
    <t>FCF成長率 - 年平均成長率:CAGR</t>
    <rPh sb="3" eb="6">
      <t>セイチョウリツ</t>
    </rPh>
    <rPh sb="9" eb="15">
      <t>ネンヘイキンセイチョウリツ</t>
    </rPh>
    <phoneticPr fontId="4"/>
  </si>
  <si>
    <t>FCF</t>
    <phoneticPr fontId="3"/>
  </si>
  <si>
    <t>●FCF</t>
    <phoneticPr fontId="3"/>
  </si>
  <si>
    <t>実績FCF</t>
    <rPh sb="0" eb="2">
      <t>ジッセキ</t>
    </rPh>
    <phoneticPr fontId="3"/>
  </si>
  <si>
    <t>CAGR-FCF</t>
    <phoneticPr fontId="3"/>
  </si>
  <si>
    <t>基準年FCF</t>
    <rPh sb="0" eb="2">
      <t>キジュン</t>
    </rPh>
    <rPh sb="2" eb="3">
      <t>ネン</t>
    </rPh>
    <phoneticPr fontId="3"/>
  </si>
  <si>
    <t>達成可能FCF</t>
    <rPh sb="0" eb="4">
      <t>タッセイカノウ</t>
    </rPh>
    <phoneticPr fontId="3"/>
  </si>
  <si>
    <t>目標FCF</t>
    <rPh sb="0" eb="2">
      <t>モクヒョウ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</si>
</sst>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 "/>
    <numFmt numFmtId="186" formatCode="0.000000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</font>
    <font>
      <sz val="11"/>
      <color theme="0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5" fillId="2" borderId="0" xfId="0" applyFont="1" applyFill="1" applyAlignment="1"/>
    <xf numFmtId="0" fontId="5" fillId="0" borderId="0" xfId="0" applyFont="1">
      <alignment vertical="center"/>
    </xf>
    <xf numFmtId="0" fontId="6" fillId="2" borderId="0" xfId="0" applyFont="1" applyFill="1" applyAlignment="1"/>
    <xf numFmtId="38" fontId="5" fillId="0" borderId="0" xfId="1" applyFo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38" fontId="5" fillId="0" borderId="2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176" fontId="5" fillId="0" borderId="0" xfId="1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5" fillId="0" borderId="2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10" fontId="5" fillId="0" borderId="3" xfId="4" applyNumberFormat="1" applyFont="1" applyBorder="1">
      <alignment vertical="center"/>
    </xf>
    <xf numFmtId="0" fontId="7" fillId="3" borderId="16" xfId="0" applyFont="1" applyFill="1" applyBorder="1">
      <alignment vertical="center"/>
    </xf>
    <xf numFmtId="0" fontId="7" fillId="3" borderId="17" xfId="0" applyFont="1" applyFill="1" applyBorder="1">
      <alignment vertical="center"/>
    </xf>
    <xf numFmtId="0" fontId="7" fillId="0" borderId="0" xfId="0" applyFont="1">
      <alignment vertical="center"/>
    </xf>
    <xf numFmtId="177" fontId="7" fillId="0" borderId="0" xfId="1" applyNumberFormat="1" applyFont="1" applyBorder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8" fillId="0" borderId="10" xfId="0" applyFont="1" applyBorder="1">
      <alignment vertical="center"/>
    </xf>
    <xf numFmtId="0" fontId="8" fillId="0" borderId="7" xfId="0" applyFont="1" applyBorder="1">
      <alignment vertical="center"/>
    </xf>
    <xf numFmtId="177" fontId="8" fillId="0" borderId="7" xfId="1" applyNumberFormat="1" applyFont="1" applyBorder="1">
      <alignment vertical="center"/>
    </xf>
    <xf numFmtId="176" fontId="8" fillId="0" borderId="7" xfId="1" applyNumberFormat="1" applyFont="1" applyBorder="1">
      <alignment vertical="center"/>
    </xf>
    <xf numFmtId="177" fontId="8" fillId="0" borderId="2" xfId="1" applyNumberFormat="1" applyFont="1" applyBorder="1">
      <alignment vertical="center"/>
    </xf>
    <xf numFmtId="176" fontId="8" fillId="0" borderId="2" xfId="1" applyNumberFormat="1" applyFont="1" applyBorder="1">
      <alignment vertical="center"/>
    </xf>
    <xf numFmtId="0" fontId="8" fillId="0" borderId="2" xfId="0" applyFont="1" applyBorder="1">
      <alignment vertical="center"/>
    </xf>
    <xf numFmtId="38" fontId="5" fillId="0" borderId="7" xfId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7" fillId="3" borderId="21" xfId="0" applyFont="1" applyFill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4" xfId="0" applyFont="1" applyBorder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38" fontId="5" fillId="0" borderId="0" xfId="1" applyFont="1" applyBorder="1">
      <alignment vertical="center"/>
    </xf>
    <xf numFmtId="0" fontId="10" fillId="0" borderId="7" xfId="0" applyFont="1" applyBorder="1">
      <alignment vertical="center"/>
    </xf>
    <xf numFmtId="176" fontId="5" fillId="0" borderId="9" xfId="0" applyNumberFormat="1" applyFont="1" applyBorder="1">
      <alignment vertical="center"/>
    </xf>
    <xf numFmtId="176" fontId="7" fillId="3" borderId="4" xfId="0" applyNumberFormat="1" applyFont="1" applyFill="1" applyBorder="1" applyAlignment="1">
      <alignment horizontal="right" vertical="center"/>
    </xf>
    <xf numFmtId="176" fontId="7" fillId="3" borderId="5" xfId="0" applyNumberFormat="1" applyFont="1" applyFill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40" fontId="7" fillId="3" borderId="4" xfId="1" applyNumberFormat="1" applyFont="1" applyFill="1" applyBorder="1" applyAlignment="1">
      <alignment horizontal="right" vertical="center"/>
    </xf>
    <xf numFmtId="40" fontId="7" fillId="3" borderId="5" xfId="1" applyNumberFormat="1" applyFont="1" applyFill="1" applyBorder="1" applyAlignment="1">
      <alignment horizontal="right" vertical="center"/>
    </xf>
    <xf numFmtId="38" fontId="7" fillId="3" borderId="18" xfId="1" applyFont="1" applyFill="1" applyBorder="1">
      <alignment vertical="center"/>
    </xf>
    <xf numFmtId="38" fontId="7" fillId="3" borderId="24" xfId="1" applyFont="1" applyFill="1" applyBorder="1">
      <alignment vertical="center"/>
    </xf>
    <xf numFmtId="38" fontId="7" fillId="3" borderId="19" xfId="1" applyFont="1" applyFill="1" applyBorder="1">
      <alignment vertical="center"/>
    </xf>
    <xf numFmtId="38" fontId="7" fillId="3" borderId="15" xfId="1" applyFont="1" applyFill="1" applyBorder="1">
      <alignment vertical="center"/>
    </xf>
    <xf numFmtId="38" fontId="7" fillId="3" borderId="6" xfId="1" applyFont="1" applyFill="1" applyBorder="1">
      <alignment vertical="center"/>
    </xf>
    <xf numFmtId="38" fontId="7" fillId="3" borderId="12" xfId="1" applyFont="1" applyFill="1" applyBorder="1">
      <alignment vertical="center"/>
    </xf>
    <xf numFmtId="38" fontId="7" fillId="3" borderId="13" xfId="1" applyFont="1" applyFill="1" applyBorder="1">
      <alignment vertical="center"/>
    </xf>
    <xf numFmtId="38" fontId="7" fillId="3" borderId="14" xfId="1" applyFont="1" applyFill="1" applyBorder="1">
      <alignment vertical="center"/>
    </xf>
    <xf numFmtId="3" fontId="5" fillId="0" borderId="0" xfId="0" applyNumberFormat="1" applyFont="1">
      <alignment vertical="center"/>
    </xf>
    <xf numFmtId="186" fontId="5" fillId="0" borderId="0" xfId="0" applyNumberFormat="1" applyFont="1">
      <alignment vertical="center"/>
    </xf>
  </cellXfs>
  <cellStyles count="7">
    <cellStyle name="パーセント" xfId="4" builtinId="5"/>
    <cellStyle name="桁区切り" xfId="1" builtinId="6"/>
    <cellStyle name="桁区切り 2" xfId="3" xr:uid="{D1E94E73-4E06-46D4-91A6-66A927AF8370}"/>
    <cellStyle name="桁区切り 3" xfId="6" xr:uid="{E13F3FA6-95C4-477B-81C5-0CD984E0EF9C}"/>
    <cellStyle name="標準" xfId="0" builtinId="0"/>
    <cellStyle name="標準 2" xfId="2" xr:uid="{9C8304D8-48D8-410C-B73D-FF8600BF0BA1}"/>
    <cellStyle name="標準 3" xfId="5" xr:uid="{EBE7A63E-8CBC-49F7-BB35-899AC6FE9F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sz="1400" b="1"/>
              <a:t>FCF</a:t>
            </a:r>
            <a:r>
              <a:rPr lang="ja-JP" altLang="en-US" sz="1400" b="1"/>
              <a:t>成長率 </a:t>
            </a:r>
            <a:r>
              <a:rPr lang="en-US" altLang="ja-JP" sz="1400" b="1"/>
              <a:t>- CAGR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31881669124663"/>
          <c:y val="0.10052261553588988"/>
          <c:w val="0.87925716374269014"/>
          <c:h val="0.7629257620452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'FCF成長率-CAGR'!$B$56</c:f>
              <c:strCache>
                <c:ptCount val="1"/>
                <c:pt idx="0">
                  <c:v>実績FCF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3.12192723697148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47-4F8B-B305-F32038A996C5}"/>
                </c:ext>
              </c:extLst>
            </c:dLbl>
            <c:dLbl>
              <c:idx val="2"/>
              <c:layout>
                <c:manualLayout>
                  <c:x val="-1.1140349248486952E-2"/>
                  <c:y val="-3.12192723697154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47-4F8B-B305-F32038A996C5}"/>
                </c:ext>
              </c:extLst>
            </c:dLbl>
            <c:dLbl>
              <c:idx val="4"/>
              <c:layout>
                <c:manualLayout>
                  <c:x val="-1.1140349248486952E-2"/>
                  <c:y val="6.24385447394296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47-4F8B-B305-F32038A996C5}"/>
                </c:ext>
              </c:extLst>
            </c:dLbl>
            <c:dLbl>
              <c:idx val="5"/>
              <c:layout>
                <c:manualLayout>
                  <c:x val="-1.671052387273042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47-4F8B-B305-F32038A996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'FCF成長率-CAGR'!$A$57:$A$62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'FCF成長率-CAGR'!$B$57:$B$62</c:f>
              <c:numCache>
                <c:formatCode>#,##0_ </c:formatCode>
                <c:ptCount val="6"/>
                <c:pt idx="0" formatCode="#,##0_ ;[Red]\-#,##0\ ">
                  <c:v>2813</c:v>
                </c:pt>
                <c:pt idx="1">
                  <c:v>9070</c:v>
                </c:pt>
                <c:pt idx="2">
                  <c:v>5299</c:v>
                </c:pt>
                <c:pt idx="3">
                  <c:v>6254</c:v>
                </c:pt>
                <c:pt idx="4">
                  <c:v>-2032</c:v>
                </c:pt>
                <c:pt idx="5">
                  <c:v>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47-4F8B-B305-F32038A996C5}"/>
            </c:ext>
          </c:extLst>
        </c:ser>
        <c:ser>
          <c:idx val="1"/>
          <c:order val="1"/>
          <c:tx>
            <c:strRef>
              <c:f>'FCF成長率-CAGR'!$C$56</c:f>
              <c:strCache>
                <c:ptCount val="1"/>
                <c:pt idx="0">
                  <c:v>CAGR-FCF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C47-4F8B-B305-F32038A996C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C47-4F8B-B305-F32038A996C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C47-4F8B-B305-F32038A996C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C47-4F8B-B305-F32038A996C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C47-4F8B-B305-F32038A996C5}"/>
              </c:ext>
            </c:extLst>
          </c:dPt>
          <c:dLbls>
            <c:dLbl>
              <c:idx val="0"/>
              <c:layout>
                <c:manualLayout>
                  <c:x val="5.5701746242434423E-3"/>
                  <c:y val="6.24385447394285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47-4F8B-B305-F32038A996C5}"/>
                </c:ext>
              </c:extLst>
            </c:dLbl>
            <c:dLbl>
              <c:idx val="1"/>
              <c:layout>
                <c:manualLayout>
                  <c:x val="5.5701746242434761E-3"/>
                  <c:y val="3.12192723697148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47-4F8B-B305-F32038A996C5}"/>
                </c:ext>
              </c:extLst>
            </c:dLbl>
            <c:dLbl>
              <c:idx val="3"/>
              <c:layout>
                <c:manualLayout>
                  <c:x val="9.2836243737390578E-3"/>
                  <c:y val="3.12192723697148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47-4F8B-B305-F32038A996C5}"/>
                </c:ext>
              </c:extLst>
            </c:dLbl>
            <c:dLbl>
              <c:idx val="4"/>
              <c:layout>
                <c:manualLayout>
                  <c:x val="1.8567248747476891E-3"/>
                  <c:y val="-2.861733574900069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47-4F8B-B305-F32038A996C5}"/>
                </c:ext>
              </c:extLst>
            </c:dLbl>
            <c:dLbl>
              <c:idx val="5"/>
              <c:layout>
                <c:manualLayout>
                  <c:x val="5.570174624243476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47-4F8B-B305-F32038A996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'FCF成長率-CAGR'!$A$57:$A$62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'FCF成長率-CAGR'!$C$57:$C$62</c:f>
              <c:numCache>
                <c:formatCode>#,##0_ ;[Red]\-#,##0\ </c:formatCode>
                <c:ptCount val="6"/>
                <c:pt idx="0">
                  <c:v>2813</c:v>
                </c:pt>
                <c:pt idx="1">
                  <c:v>2839.4961329904968</c:v>
                </c:pt>
                <c:pt idx="2">
                  <c:v>2866.2418376352598</c:v>
                </c:pt>
                <c:pt idx="3">
                  <c:v>2893.2394646928178</c:v>
                </c:pt>
                <c:pt idx="4">
                  <c:v>2920.4913870639002</c:v>
                </c:pt>
                <c:pt idx="5">
                  <c:v>2947.9999999999991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47-4F8B-B305-F32038A99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19327"/>
        <c:axId val="965094975"/>
      </c:barChart>
      <c:catAx>
        <c:axId val="93561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（評価期間：年）</a:t>
                </a:r>
              </a:p>
            </c:rich>
          </c:tx>
          <c:layout>
            <c:manualLayout>
              <c:xMode val="edge"/>
              <c:yMode val="edge"/>
              <c:x val="0.92150438596491224"/>
              <c:y val="0.921215339233038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65094975"/>
        <c:crosses val="autoZero"/>
        <c:auto val="1"/>
        <c:lblAlgn val="ctr"/>
        <c:lblOffset val="100"/>
        <c:noMultiLvlLbl val="1"/>
      </c:catAx>
      <c:valAx>
        <c:axId val="965094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1.8567251461988305E-2"/>
              <c:y val="3.29630555555555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5619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目標</a:t>
            </a:r>
            <a:r>
              <a:rPr lang="en-US" altLang="ja-JP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FCF</a:t>
            </a:r>
            <a:r>
              <a:rPr lang="ja-JP" altLang="en-US" b="1"/>
              <a:t>達成</a:t>
            </a:r>
            <a:r>
              <a:rPr lang="en-US" altLang="ja-JP" b="1"/>
              <a:t>CAGR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289809941520466"/>
          <c:y val="0.15208250000000001"/>
          <c:w val="0.85629883040935673"/>
          <c:h val="0.672234166666666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'FCF成長率-CAGR'!$C$92</c:f>
              <c:strCache>
                <c:ptCount val="1"/>
                <c:pt idx="0">
                  <c:v>y軸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'FCF成長率-CAGR'!$B$93:$B$101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 formatCode="#,##0_ ;[Red]\-#,##0\ ">
                  <c:v>10</c:v>
                </c:pt>
              </c:numCache>
            </c:numRef>
          </c:xVal>
          <c:yVal>
            <c:numRef>
              <c:f>'FCF成長率-CAGR'!$C$93:$C$101</c:f>
              <c:numCache>
                <c:formatCode>#,##0_);[Red]\(#,##0\)</c:formatCode>
                <c:ptCount val="9"/>
                <c:pt idx="0">
                  <c:v>2813</c:v>
                </c:pt>
                <c:pt idx="1">
                  <c:v>2893.3858707375271</c:v>
                </c:pt>
                <c:pt idx="2">
                  <c:v>2920.6884354837857</c:v>
                </c:pt>
                <c:pt idx="3">
                  <c:v>2948.248632663127</c:v>
                </c:pt>
                <c:pt idx="4">
                  <c:v>2976.0688933464476</c:v>
                </c:pt>
                <c:pt idx="5">
                  <c:v>3004.1516715447133</c:v>
                </c:pt>
                <c:pt idx="6">
                  <c:v>3032.4994444254266</c:v>
                </c:pt>
                <c:pt idx="7">
                  <c:v>3061.1147125311336</c:v>
                </c:pt>
                <c:pt idx="8">
                  <c:v>3089.9999999999991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0A-4935-83F1-EC4868B76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425823"/>
        <c:axId val="1393424575"/>
      </c:scatterChart>
      <c:valAx>
        <c:axId val="1393425823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（期間：年）</a:t>
                </a:r>
              </a:p>
            </c:rich>
          </c:tx>
          <c:layout>
            <c:manualLayout>
              <c:xMode val="edge"/>
              <c:yMode val="edge"/>
              <c:x val="0.89568201754385968"/>
              <c:y val="0.895895277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crossBetween val="midCat"/>
      </c:val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（金額）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2.0423976608187136E-2"/>
              <c:y val="3.75083333333333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達成可能</a:t>
            </a:r>
            <a:r>
              <a:rPr lang="en-US" altLang="ja-JP" b="1"/>
              <a:t>FCF</a:t>
            </a:r>
            <a:r>
              <a:rPr lang="ja-JP" altLang="en-US" b="1"/>
              <a:t>（</a:t>
            </a:r>
            <a:r>
              <a:rPr lang="en-US" altLang="ja-JP" b="1"/>
              <a:t>CAGR</a:t>
            </a:r>
            <a:r>
              <a:rPr lang="ja-JP" altLang="en-US" b="1"/>
              <a:t>）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289809941520466"/>
          <c:y val="0.15208250000000001"/>
          <c:w val="0.85629883040935673"/>
          <c:h val="0.672234166666666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'FCF成長率-CAGR'!$C$131</c:f>
              <c:strCache>
                <c:ptCount val="1"/>
                <c:pt idx="0">
                  <c:v>y軸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'FCF成長率-CAGR'!$B$132:$B$140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 formatCode="#,##0_ ;[Red]\-#,##0\ ">
                  <c:v>10</c:v>
                </c:pt>
              </c:numCache>
            </c:numRef>
          </c:xVal>
          <c:yVal>
            <c:numRef>
              <c:f>'FCF成長率-CAGR'!$C$132:$C$140</c:f>
              <c:numCache>
                <c:formatCode>#,##0_);[Red]\(#,##0\)</c:formatCode>
                <c:ptCount val="9"/>
                <c:pt idx="0">
                  <c:v>2813</c:v>
                </c:pt>
                <c:pt idx="1">
                  <c:v>2893.3858707375271</c:v>
                </c:pt>
                <c:pt idx="2">
                  <c:v>2920.6884354837857</c:v>
                </c:pt>
                <c:pt idx="3">
                  <c:v>2948.248632663127</c:v>
                </c:pt>
                <c:pt idx="4">
                  <c:v>2976.0688933464476</c:v>
                </c:pt>
                <c:pt idx="5">
                  <c:v>3004.1516715447133</c:v>
                </c:pt>
                <c:pt idx="6">
                  <c:v>3032.4994444254266</c:v>
                </c:pt>
                <c:pt idx="7">
                  <c:v>3061.1147125311336</c:v>
                </c:pt>
                <c:pt idx="8">
                  <c:v>3089.9999999999991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84-4C86-882C-2D9969EAE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425823"/>
        <c:axId val="1393424575"/>
      </c:scatterChart>
      <c:valAx>
        <c:axId val="1393425823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（期間：年）</a:t>
                </a:r>
              </a:p>
            </c:rich>
          </c:tx>
          <c:layout>
            <c:manualLayout>
              <c:xMode val="edge"/>
              <c:yMode val="edge"/>
              <c:x val="0.89568201754385968"/>
              <c:y val="0.895895277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crossBetween val="midCat"/>
      </c:val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（金額）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2.0423976608187136E-2"/>
              <c:y val="3.75083333333333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目標</a:t>
            </a:r>
            <a:r>
              <a:rPr lang="en-US" altLang="ja-JP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FCF</a:t>
            </a:r>
            <a:r>
              <a:rPr lang="ja-JP" altLang="en-US" b="1"/>
              <a:t>達成期間（</a:t>
            </a:r>
            <a:r>
              <a:rPr lang="en-US" altLang="ja-JP" b="1"/>
              <a:t>CAGR</a:t>
            </a:r>
            <a:r>
              <a:rPr lang="ja-JP" altLang="en-US" b="1"/>
              <a:t>）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289809941520466"/>
          <c:y val="0.15208250000000001"/>
          <c:w val="0.85629883040935673"/>
          <c:h val="0.672234166666666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'FCF成長率-CAGR'!$C$170</c:f>
              <c:strCache>
                <c:ptCount val="1"/>
                <c:pt idx="0">
                  <c:v>y軸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'FCF成長率-CAGR'!$B$171:$B$179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 formatCode="#,##0_ ;[Red]\-#,##0\ ">
                  <c:v>10</c:v>
                </c:pt>
              </c:numCache>
            </c:numRef>
          </c:xVal>
          <c:yVal>
            <c:numRef>
              <c:f>'FCF成長率-CAGR'!$C$171:$C$179</c:f>
              <c:numCache>
                <c:formatCode>#,##0_);[Red]\(#,##0\)</c:formatCode>
                <c:ptCount val="9"/>
                <c:pt idx="0">
                  <c:v>2813</c:v>
                </c:pt>
                <c:pt idx="1">
                  <c:v>2893.3858707375271</c:v>
                </c:pt>
                <c:pt idx="2">
                  <c:v>2920.6884354837857</c:v>
                </c:pt>
                <c:pt idx="3">
                  <c:v>2948.248632663127</c:v>
                </c:pt>
                <c:pt idx="4">
                  <c:v>2976.0688933464476</c:v>
                </c:pt>
                <c:pt idx="5">
                  <c:v>3004.1516715447133</c:v>
                </c:pt>
                <c:pt idx="6">
                  <c:v>3032.4994444254266</c:v>
                </c:pt>
                <c:pt idx="7">
                  <c:v>3061.1147125311336</c:v>
                </c:pt>
                <c:pt idx="8">
                  <c:v>3089.9999999999991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48-480B-A68E-AD1EB99EF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425823"/>
        <c:axId val="1393424575"/>
      </c:scatterChart>
      <c:valAx>
        <c:axId val="1393425823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（期間：年）</a:t>
                </a:r>
              </a:p>
            </c:rich>
          </c:tx>
          <c:layout>
            <c:manualLayout>
              <c:xMode val="edge"/>
              <c:yMode val="edge"/>
              <c:x val="0.89568201754385968"/>
              <c:y val="0.895895277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crossBetween val="midCat"/>
      </c:val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（金額）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2.0423976608187136E-2"/>
              <c:y val="3.75083333333333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31</xdr:row>
      <xdr:rowOff>80963</xdr:rowOff>
    </xdr:from>
    <xdr:to>
      <xdr:col>9</xdr:col>
      <xdr:colOff>324899</xdr:colOff>
      <xdr:row>52</xdr:row>
      <xdr:rowOff>148463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B982819-229A-451A-95A6-66B7EBDCC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66673</xdr:colOff>
      <xdr:row>70</xdr:row>
      <xdr:rowOff>104774</xdr:rowOff>
    </xdr:from>
    <xdr:to>
      <xdr:col>9</xdr:col>
      <xdr:colOff>272511</xdr:colOff>
      <xdr:row>89</xdr:row>
      <xdr:rowOff>85274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FDEB666-F865-42F1-B86B-15E063637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66673</xdr:colOff>
      <xdr:row>109</xdr:row>
      <xdr:rowOff>104774</xdr:rowOff>
    </xdr:from>
    <xdr:to>
      <xdr:col>9</xdr:col>
      <xdr:colOff>272511</xdr:colOff>
      <xdr:row>128</xdr:row>
      <xdr:rowOff>85274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E82002E-09E4-41A9-8C0B-9AEABAF1E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66673</xdr:colOff>
      <xdr:row>148</xdr:row>
      <xdr:rowOff>104774</xdr:rowOff>
    </xdr:from>
    <xdr:to>
      <xdr:col>9</xdr:col>
      <xdr:colOff>272511</xdr:colOff>
      <xdr:row>167</xdr:row>
      <xdr:rowOff>85274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A337C53-46F1-4438-9291-3E47923E2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05370-C923-47FC-8E36-248305DC877D}">
  <dimension ref="A1:L196"/>
  <sheetViews>
    <sheetView tabSelected="1" zoomScaleNormal="100" workbookViewId="0">
      <selection activeCell="A5" sqref="A5"/>
    </sheetView>
  </sheetViews>
  <sheetFormatPr defaultColWidth="0" defaultRowHeight="0" customHeight="1" zeroHeight="1"/>
  <cols>
    <col min="1" max="9" width="9.5625" style="2" customWidth="1"/>
    <col min="10" max="10" width="8.5625" style="2" customWidth="1"/>
    <col min="11" max="12" width="0" style="2" hidden="1" customWidth="1"/>
    <col min="13" max="16384" width="9" style="2" hidden="1"/>
  </cols>
  <sheetData>
    <row r="1" spans="1:10" ht="15">
      <c r="A1" s="1" t="s">
        <v>27</v>
      </c>
      <c r="B1" s="1"/>
      <c r="C1" s="1"/>
      <c r="D1" s="1"/>
      <c r="E1" s="1"/>
      <c r="F1" s="1"/>
      <c r="G1" s="1"/>
      <c r="H1" s="1"/>
      <c r="I1" s="1"/>
      <c r="J1" s="5"/>
    </row>
    <row r="2" spans="1:10" ht="15">
      <c r="A2" s="1" t="s">
        <v>41</v>
      </c>
      <c r="B2" s="1"/>
      <c r="C2" s="1"/>
      <c r="D2" s="1"/>
      <c r="E2" s="1"/>
      <c r="F2" s="1"/>
      <c r="G2" s="1"/>
      <c r="H2" s="1"/>
      <c r="I2" s="1"/>
      <c r="J2" s="5"/>
    </row>
    <row r="3" spans="1:10" ht="15">
      <c r="A3" s="1" t="s">
        <v>28</v>
      </c>
      <c r="B3" s="1"/>
      <c r="C3" s="1"/>
      <c r="D3" s="1"/>
      <c r="E3" s="1"/>
      <c r="F3" s="1"/>
      <c r="G3" s="1"/>
      <c r="H3" s="1"/>
      <c r="I3" s="1"/>
      <c r="J3" s="5"/>
    </row>
    <row r="4" spans="1:10" ht="15">
      <c r="A4" s="1" t="s">
        <v>0</v>
      </c>
      <c r="B4" s="1"/>
      <c r="C4" s="1"/>
      <c r="D4" s="1"/>
      <c r="E4" s="1"/>
      <c r="F4" s="1"/>
      <c r="G4" s="1"/>
      <c r="H4" s="1"/>
      <c r="I4" s="1"/>
      <c r="J4" s="5"/>
    </row>
    <row r="5" spans="1:10" ht="15" customHeight="1"/>
    <row r="6" spans="1:10" ht="15">
      <c r="A6" s="3" t="s">
        <v>1</v>
      </c>
      <c r="B6" s="1"/>
      <c r="C6" s="1"/>
      <c r="D6" s="1"/>
      <c r="E6" s="1"/>
      <c r="F6" s="1"/>
      <c r="G6" s="1"/>
      <c r="H6" s="1"/>
      <c r="I6" s="1"/>
      <c r="J6" s="5"/>
    </row>
    <row r="7" spans="1:10" ht="15.4" thickBot="1">
      <c r="A7" s="7"/>
      <c r="B7" s="7"/>
      <c r="C7" s="64"/>
      <c r="D7" s="64"/>
      <c r="E7" s="64"/>
      <c r="F7" s="64"/>
      <c r="G7" s="64"/>
      <c r="H7" s="64"/>
    </row>
    <row r="8" spans="1:10" ht="15">
      <c r="A8" s="2" t="s">
        <v>13</v>
      </c>
      <c r="B8" s="2" t="s">
        <v>3</v>
      </c>
      <c r="C8" s="21" t="s">
        <v>30</v>
      </c>
      <c r="D8" s="22" t="s">
        <v>31</v>
      </c>
      <c r="E8" s="22" t="s">
        <v>32</v>
      </c>
      <c r="F8" s="22" t="s">
        <v>33</v>
      </c>
      <c r="G8" s="22" t="s">
        <v>34</v>
      </c>
      <c r="H8" s="40" t="s">
        <v>35</v>
      </c>
    </row>
    <row r="9" spans="1:10" ht="15">
      <c r="A9" s="41" t="s">
        <v>42</v>
      </c>
      <c r="B9" s="42" t="s">
        <v>7</v>
      </c>
      <c r="C9" s="56">
        <v>2813</v>
      </c>
      <c r="D9" s="57">
        <v>9070</v>
      </c>
      <c r="E9" s="57">
        <v>5299</v>
      </c>
      <c r="F9" s="57">
        <v>6254</v>
      </c>
      <c r="G9" s="57">
        <v>-2032</v>
      </c>
      <c r="H9" s="58">
        <v>2948</v>
      </c>
    </row>
    <row r="10" spans="1:10" ht="15">
      <c r="A10" s="8" t="s">
        <v>6</v>
      </c>
      <c r="B10" s="10" t="s">
        <v>7</v>
      </c>
      <c r="C10" s="59">
        <v>88347</v>
      </c>
      <c r="D10" s="57">
        <v>109553</v>
      </c>
      <c r="E10" s="57">
        <v>131463</v>
      </c>
      <c r="F10" s="57">
        <v>157337</v>
      </c>
      <c r="G10" s="57">
        <v>189731</v>
      </c>
      <c r="H10" s="60">
        <v>225970</v>
      </c>
    </row>
    <row r="11" spans="1:10" ht="15.4" thickBot="1">
      <c r="A11" s="7" t="s">
        <v>36</v>
      </c>
      <c r="B11" s="43" t="s">
        <v>7</v>
      </c>
      <c r="C11" s="61">
        <v>11858</v>
      </c>
      <c r="D11" s="62">
        <v>13788</v>
      </c>
      <c r="E11" s="62">
        <v>15887</v>
      </c>
      <c r="F11" s="62">
        <v>19671</v>
      </c>
      <c r="G11" s="62">
        <v>24302</v>
      </c>
      <c r="H11" s="63">
        <v>26398</v>
      </c>
    </row>
    <row r="12" spans="1:10" ht="15">
      <c r="C12" s="2" t="s">
        <v>29</v>
      </c>
    </row>
    <row r="13" spans="1:10" ht="15"/>
    <row r="14" spans="1:10" ht="15">
      <c r="A14" s="6" t="s">
        <v>8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5"/>
    <row r="16" spans="1:10" ht="15.4" thickBot="1">
      <c r="A16" s="11" t="s">
        <v>43</v>
      </c>
      <c r="B16" s="11"/>
      <c r="C16" s="11"/>
    </row>
    <row r="17" spans="1:10" ht="15.4" thickBot="1">
      <c r="A17" s="2" t="s">
        <v>9</v>
      </c>
      <c r="B17" s="16">
        <f>C9</f>
        <v>2813</v>
      </c>
      <c r="C17" s="2" t="s">
        <v>7</v>
      </c>
      <c r="E17" s="2" t="s">
        <v>12</v>
      </c>
      <c r="G17" s="20">
        <f>(B18/B17)^(1/B19)-1</f>
        <v>9.4191727659072022E-3</v>
      </c>
      <c r="H17" s="65"/>
    </row>
    <row r="18" spans="1:10" ht="15">
      <c r="A18" s="8" t="s">
        <v>10</v>
      </c>
      <c r="B18" s="17">
        <f>H9</f>
        <v>2948</v>
      </c>
      <c r="C18" s="8" t="s">
        <v>7</v>
      </c>
    </row>
    <row r="19" spans="1:10" ht="15">
      <c r="A19" s="12" t="s">
        <v>11</v>
      </c>
      <c r="B19" s="12">
        <f>COUNTA(C8:H8)-1</f>
        <v>5</v>
      </c>
      <c r="C19" s="12" t="s">
        <v>3</v>
      </c>
      <c r="D19" s="2" t="s">
        <v>37</v>
      </c>
    </row>
    <row r="20" spans="1:10" s="44" customFormat="1" ht="15" customHeight="1"/>
    <row r="21" spans="1:10" ht="15.4" thickBot="1">
      <c r="A21" s="11" t="s">
        <v>38</v>
      </c>
      <c r="B21" s="11"/>
      <c r="C21" s="11"/>
    </row>
    <row r="22" spans="1:10" ht="15.4" thickBot="1">
      <c r="A22" s="2" t="s">
        <v>9</v>
      </c>
      <c r="B22" s="16">
        <f>C10</f>
        <v>88347</v>
      </c>
      <c r="C22" s="2" t="s">
        <v>7</v>
      </c>
      <c r="E22" s="2" t="s">
        <v>12</v>
      </c>
      <c r="G22" s="20">
        <f>(B23/B22)^(1/B24)-1</f>
        <v>0.20662354573618713</v>
      </c>
    </row>
    <row r="23" spans="1:10" ht="15">
      <c r="A23" s="8" t="s">
        <v>10</v>
      </c>
      <c r="B23" s="17">
        <f>H10</f>
        <v>225970</v>
      </c>
      <c r="C23" s="8" t="s">
        <v>7</v>
      </c>
    </row>
    <row r="24" spans="1:10" ht="15">
      <c r="A24" s="12" t="s">
        <v>11</v>
      </c>
      <c r="B24" s="49">
        <f>COUNTA(C8:H8)-1</f>
        <v>5</v>
      </c>
      <c r="C24" s="12" t="s">
        <v>3</v>
      </c>
      <c r="D24" s="2" t="s">
        <v>37</v>
      </c>
    </row>
    <row r="25" spans="1:10" s="44" customFormat="1" ht="15" customHeight="1"/>
    <row r="26" spans="1:10" s="44" customFormat="1" ht="15" customHeight="1" thickBot="1">
      <c r="A26" s="48" t="s">
        <v>39</v>
      </c>
      <c r="B26" s="48"/>
      <c r="C26" s="48"/>
    </row>
    <row r="27" spans="1:10" ht="15.4" thickBot="1">
      <c r="A27" s="2" t="s">
        <v>9</v>
      </c>
      <c r="B27" s="16">
        <f>C11</f>
        <v>11858</v>
      </c>
      <c r="C27" s="2" t="s">
        <v>7</v>
      </c>
      <c r="E27" s="2" t="s">
        <v>12</v>
      </c>
      <c r="G27" s="20">
        <f>(B28/B27)^(1/B29)-1</f>
        <v>0.17357788141345898</v>
      </c>
    </row>
    <row r="28" spans="1:10" ht="15">
      <c r="A28" s="8" t="s">
        <v>10</v>
      </c>
      <c r="B28" s="17">
        <f>H11</f>
        <v>26398</v>
      </c>
      <c r="C28" s="8" t="s">
        <v>7</v>
      </c>
    </row>
    <row r="29" spans="1:10" ht="15">
      <c r="A29" s="12" t="s">
        <v>11</v>
      </c>
      <c r="B29" s="12">
        <f>COUNTA(C8:H8)-1</f>
        <v>5</v>
      </c>
      <c r="C29" s="12" t="s">
        <v>3</v>
      </c>
      <c r="D29" s="2" t="s">
        <v>37</v>
      </c>
    </row>
    <row r="30" spans="1:10" s="44" customFormat="1" ht="15" customHeight="1"/>
    <row r="31" spans="1:10" s="44" customFormat="1" ht="15">
      <c r="A31" s="46" t="s">
        <v>14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s="44" customFormat="1" ht="15" customHeight="1"/>
    <row r="33" s="44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pans="1:10" ht="15" customHeight="1"/>
    <row r="50" spans="1:10" ht="15" customHeight="1"/>
    <row r="51" spans="1:10" ht="15" customHeight="1"/>
    <row r="52" spans="1:10" ht="15" customHeight="1"/>
    <row r="53" spans="1:10" ht="15" customHeight="1"/>
    <row r="54" spans="1:10" ht="15" customHeight="1"/>
    <row r="55" spans="1:10" ht="15" customHeight="1">
      <c r="A55" s="11" t="s">
        <v>2</v>
      </c>
      <c r="B55" s="11"/>
      <c r="C55" s="11"/>
    </row>
    <row r="56" spans="1:10" ht="15">
      <c r="A56" s="14" t="s">
        <v>15</v>
      </c>
      <c r="B56" s="27" t="s">
        <v>44</v>
      </c>
      <c r="C56" s="27" t="s">
        <v>45</v>
      </c>
      <c r="D56" s="25"/>
      <c r="E56" s="25"/>
      <c r="F56" s="25"/>
      <c r="G56" s="25"/>
      <c r="H56" s="25"/>
    </row>
    <row r="57" spans="1:10" ht="15">
      <c r="A57" s="2" t="str">
        <f>C8</f>
        <v>FY17</v>
      </c>
      <c r="B57" s="26">
        <f>C9</f>
        <v>2813</v>
      </c>
      <c r="C57" s="26">
        <f>B57</f>
        <v>2813</v>
      </c>
      <c r="D57" s="25"/>
      <c r="E57" s="25"/>
      <c r="F57" s="25"/>
      <c r="G57" s="25"/>
      <c r="H57" s="25"/>
    </row>
    <row r="58" spans="1:10" ht="15">
      <c r="A58" s="8" t="str">
        <f>D8</f>
        <v>FY18</v>
      </c>
      <c r="B58" s="31">
        <f>D9</f>
        <v>9070</v>
      </c>
      <c r="C58" s="32">
        <f>C57*(1+$G$17)</f>
        <v>2839.4961329904968</v>
      </c>
      <c r="D58" s="25"/>
      <c r="E58" s="25"/>
      <c r="F58" s="25"/>
      <c r="G58" s="25"/>
      <c r="H58" s="25"/>
    </row>
    <row r="59" spans="1:10" ht="15" customHeight="1">
      <c r="A59" s="33" t="str">
        <f>E8</f>
        <v>FY19</v>
      </c>
      <c r="B59" s="31">
        <f>E9</f>
        <v>5299</v>
      </c>
      <c r="C59" s="32">
        <f>C58*(1+$G$17)</f>
        <v>2866.2418376352598</v>
      </c>
      <c r="D59" s="25"/>
      <c r="E59" s="25"/>
      <c r="F59" s="25"/>
      <c r="G59" s="25"/>
      <c r="H59" s="25"/>
    </row>
    <row r="60" spans="1:10" ht="15" customHeight="1">
      <c r="A60" s="33" t="str">
        <f>F8</f>
        <v>FY20</v>
      </c>
      <c r="B60" s="31">
        <f>F9</f>
        <v>6254</v>
      </c>
      <c r="C60" s="32">
        <f>C59*(1+$G$17)</f>
        <v>2893.2394646928178</v>
      </c>
      <c r="D60" s="25"/>
      <c r="E60" s="25"/>
      <c r="F60" s="25"/>
      <c r="G60" s="25"/>
      <c r="H60" s="25"/>
    </row>
    <row r="61" spans="1:10" ht="15" customHeight="1">
      <c r="A61" s="33" t="str">
        <f>G8</f>
        <v>FY21</v>
      </c>
      <c r="B61" s="31">
        <f>G9</f>
        <v>-2032</v>
      </c>
      <c r="C61" s="32">
        <f>C60*(1+$G$17)</f>
        <v>2920.4913870639002</v>
      </c>
      <c r="D61" s="25"/>
      <c r="E61" s="25"/>
      <c r="F61" s="25"/>
      <c r="G61" s="25"/>
      <c r="H61" s="25"/>
    </row>
    <row r="62" spans="1:10" ht="15" customHeight="1">
      <c r="A62" s="28" t="str">
        <f>H8</f>
        <v>FY22</v>
      </c>
      <c r="B62" s="29">
        <f>H9</f>
        <v>2948</v>
      </c>
      <c r="C62" s="30">
        <f>C61*(1+$G$17)</f>
        <v>2947.9999999999991</v>
      </c>
      <c r="D62" s="25"/>
      <c r="E62" s="25"/>
      <c r="F62" s="25"/>
      <c r="G62" s="25"/>
      <c r="H62" s="25"/>
    </row>
    <row r="63" spans="1:10" ht="15" customHeight="1">
      <c r="A63" s="23"/>
      <c r="B63" s="24"/>
      <c r="C63" s="15"/>
    </row>
    <row r="64" spans="1:10" ht="15">
      <c r="A64" s="6" t="s">
        <v>16</v>
      </c>
      <c r="B64" s="5"/>
      <c r="C64" s="5"/>
      <c r="D64" s="5"/>
      <c r="E64" s="5"/>
      <c r="F64" s="5"/>
      <c r="G64" s="5"/>
      <c r="H64" s="5"/>
      <c r="I64" s="5"/>
      <c r="J64" s="5"/>
    </row>
    <row r="65" spans="1:5" ht="15.4" thickBot="1">
      <c r="A65" s="11"/>
      <c r="B65" s="7"/>
      <c r="C65" s="7"/>
      <c r="D65" s="11"/>
    </row>
    <row r="66" spans="1:5" ht="15.4" thickBot="1">
      <c r="A66" s="2" t="s">
        <v>9</v>
      </c>
      <c r="B66" s="50">
        <v>2813</v>
      </c>
      <c r="C66" s="51"/>
      <c r="D66" s="2" t="s">
        <v>7</v>
      </c>
    </row>
    <row r="67" spans="1:5" ht="15.4" thickBot="1">
      <c r="A67" s="8" t="s">
        <v>10</v>
      </c>
      <c r="B67" s="50">
        <v>3090</v>
      </c>
      <c r="C67" s="51"/>
      <c r="D67" s="8" t="s">
        <v>7</v>
      </c>
    </row>
    <row r="68" spans="1:5" ht="15.4" thickBot="1">
      <c r="A68" s="13" t="s">
        <v>11</v>
      </c>
      <c r="B68" s="50">
        <v>10</v>
      </c>
      <c r="C68" s="51"/>
      <c r="D68" s="39" t="s">
        <v>3</v>
      </c>
      <c r="E68" s="2" t="s">
        <v>18</v>
      </c>
    </row>
    <row r="69" spans="1:5" ht="15.4" thickBot="1"/>
    <row r="70" spans="1:5" ht="15.4" thickBot="1">
      <c r="A70" s="2" t="s">
        <v>21</v>
      </c>
      <c r="B70" s="20">
        <f>(B67/B66)^(1/B68)-1</f>
        <v>9.4361989606659424E-3</v>
      </c>
    </row>
    <row r="71" spans="1:5" ht="15" customHeight="1"/>
    <row r="72" spans="1:5" ht="15" customHeight="1">
      <c r="B72" s="19"/>
      <c r="C72" s="15"/>
    </row>
    <row r="73" spans="1:5" ht="15" customHeight="1">
      <c r="B73" s="19"/>
      <c r="C73" s="15"/>
    </row>
    <row r="74" spans="1:5" ht="15" customHeight="1">
      <c r="B74" s="19"/>
      <c r="C74" s="15"/>
    </row>
    <row r="75" spans="1:5" ht="15" customHeight="1">
      <c r="B75" s="19"/>
      <c r="C75" s="15"/>
    </row>
    <row r="76" spans="1:5" ht="15" customHeight="1">
      <c r="B76" s="19"/>
      <c r="C76" s="15"/>
    </row>
    <row r="77" spans="1:5" ht="15" customHeight="1">
      <c r="B77" s="19"/>
      <c r="C77" s="15"/>
    </row>
    <row r="78" spans="1:5" ht="15" customHeight="1">
      <c r="B78" s="19"/>
      <c r="C78" s="15"/>
    </row>
    <row r="79" spans="1:5" ht="15" customHeight="1">
      <c r="B79" s="19"/>
      <c r="C79" s="15"/>
    </row>
    <row r="80" spans="1:5" ht="15" customHeight="1"/>
    <row r="81" spans="1:3" ht="15" customHeight="1"/>
    <row r="82" spans="1:3" ht="15" customHeight="1"/>
    <row r="83" spans="1:3" ht="15" customHeight="1"/>
    <row r="84" spans="1:3" ht="15" customHeight="1"/>
    <row r="85" spans="1:3" ht="15" customHeight="1"/>
    <row r="86" spans="1:3" ht="15" customHeight="1"/>
    <row r="87" spans="1:3" ht="15" customHeight="1"/>
    <row r="88" spans="1:3" ht="15" customHeight="1"/>
    <row r="89" spans="1:3" ht="15" customHeight="1"/>
    <row r="90" spans="1:3" ht="15" customHeight="1"/>
    <row r="91" spans="1:3" ht="15" customHeight="1">
      <c r="A91" s="11" t="s">
        <v>2</v>
      </c>
      <c r="B91" s="11"/>
      <c r="C91" s="11"/>
    </row>
    <row r="92" spans="1:3" ht="15" customHeight="1">
      <c r="A92" s="11" t="s">
        <v>17</v>
      </c>
      <c r="B92" s="11" t="s">
        <v>4</v>
      </c>
      <c r="C92" s="11" t="s">
        <v>5</v>
      </c>
    </row>
    <row r="93" spans="1:3" ht="15" customHeight="1">
      <c r="A93" s="2" t="s">
        <v>19</v>
      </c>
      <c r="B93" s="2">
        <v>1</v>
      </c>
      <c r="C93" s="4">
        <f>B66</f>
        <v>2813</v>
      </c>
    </row>
    <row r="94" spans="1:3" ht="15" customHeight="1">
      <c r="A94" s="8" t="str">
        <f>_xlfn.CONCAT(B94,"年後")</f>
        <v>3年後</v>
      </c>
      <c r="B94" s="8">
        <f>ROUNDUP((B93+B95)/2,0)</f>
        <v>3</v>
      </c>
      <c r="C94" s="9">
        <f t="shared" ref="C94:C101" si="0">C$93*(1+$B$70)^B94</f>
        <v>2893.3858707375271</v>
      </c>
    </row>
    <row r="95" spans="1:3" ht="15" customHeight="1">
      <c r="A95" s="8" t="str">
        <f>_xlfn.CONCAT(B95,"年後")</f>
        <v>4年後</v>
      </c>
      <c r="B95" s="8">
        <f>ROUNDUP((B93+B97)/2,0)</f>
        <v>4</v>
      </c>
      <c r="C95" s="9">
        <f t="shared" si="0"/>
        <v>2920.6884354837857</v>
      </c>
    </row>
    <row r="96" spans="1:3" ht="15" customHeight="1">
      <c r="A96" s="8" t="str">
        <f t="shared" ref="A96:A100" si="1">_xlfn.CONCAT(B96,"年後")</f>
        <v>5年後</v>
      </c>
      <c r="B96" s="8">
        <f>ROUNDUP((B95+B97)/2,0)</f>
        <v>5</v>
      </c>
      <c r="C96" s="9">
        <f t="shared" si="0"/>
        <v>2948.248632663127</v>
      </c>
    </row>
    <row r="97" spans="1:10" ht="15" customHeight="1">
      <c r="A97" s="8" t="str">
        <f t="shared" si="1"/>
        <v>6年後</v>
      </c>
      <c r="B97" s="8">
        <f>ROUNDUP((B101+B93)/2,0)</f>
        <v>6</v>
      </c>
      <c r="C97" s="9">
        <f t="shared" si="0"/>
        <v>2976.0688933464476</v>
      </c>
    </row>
    <row r="98" spans="1:10" ht="15" customHeight="1">
      <c r="A98" s="8" t="str">
        <f t="shared" si="1"/>
        <v>7年後</v>
      </c>
      <c r="B98" s="8">
        <f>ROUNDUP((B97+B99)/2,0)</f>
        <v>7</v>
      </c>
      <c r="C98" s="9">
        <f t="shared" si="0"/>
        <v>3004.1516715447133</v>
      </c>
    </row>
    <row r="99" spans="1:10" ht="15" customHeight="1">
      <c r="A99" s="8" t="str">
        <f t="shared" si="1"/>
        <v>8年後</v>
      </c>
      <c r="B99" s="8">
        <f>ROUNDUP((B97+B101)/2,0)</f>
        <v>8</v>
      </c>
      <c r="C99" s="9">
        <f t="shared" si="0"/>
        <v>3032.4994444254266</v>
      </c>
    </row>
    <row r="100" spans="1:10" ht="15" customHeight="1">
      <c r="A100" s="8" t="str">
        <f t="shared" si="1"/>
        <v>9年後</v>
      </c>
      <c r="B100" s="8">
        <f>ROUNDUP((B99+B101)/2,0)</f>
        <v>9</v>
      </c>
      <c r="C100" s="9">
        <f t="shared" si="0"/>
        <v>3061.1147125311336</v>
      </c>
    </row>
    <row r="101" spans="1:10" ht="15" customHeight="1">
      <c r="A101" s="11" t="s">
        <v>20</v>
      </c>
      <c r="B101" s="18">
        <f>B68</f>
        <v>10</v>
      </c>
      <c r="C101" s="34">
        <f t="shared" si="0"/>
        <v>3089.9999999999991</v>
      </c>
    </row>
    <row r="102" spans="1:10" ht="15" customHeight="1"/>
    <row r="103" spans="1:10" ht="15" customHeight="1">
      <c r="A103" s="6" t="s">
        <v>40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 customHeight="1" thickBot="1">
      <c r="A104" s="11"/>
      <c r="B104" s="11"/>
      <c r="C104" s="7"/>
      <c r="D104" s="7"/>
      <c r="E104" s="11"/>
    </row>
    <row r="105" spans="1:10" ht="15" customHeight="1" thickBot="1">
      <c r="A105" s="2" t="s">
        <v>46</v>
      </c>
      <c r="C105" s="50">
        <v>2813</v>
      </c>
      <c r="D105" s="51"/>
      <c r="E105" s="2" t="s">
        <v>7</v>
      </c>
    </row>
    <row r="106" spans="1:10" ht="15" customHeight="1" thickBot="1">
      <c r="A106" s="8" t="s">
        <v>22</v>
      </c>
      <c r="B106" s="10"/>
      <c r="C106" s="54">
        <v>0.94361989606659402</v>
      </c>
      <c r="D106" s="55"/>
      <c r="E106" s="36" t="s">
        <v>24</v>
      </c>
    </row>
    <row r="107" spans="1:10" ht="15" customHeight="1" thickBot="1">
      <c r="A107" s="11" t="s">
        <v>23</v>
      </c>
      <c r="B107" s="35"/>
      <c r="C107" s="50">
        <v>10</v>
      </c>
      <c r="D107" s="51"/>
      <c r="E107" s="39" t="s">
        <v>3</v>
      </c>
      <c r="F107" s="2" t="s">
        <v>18</v>
      </c>
    </row>
    <row r="108" spans="1:10" ht="15" customHeight="1" thickBot="1"/>
    <row r="109" spans="1:10" ht="15" customHeight="1" thickBot="1">
      <c r="A109" s="8" t="s">
        <v>47</v>
      </c>
      <c r="C109" s="52">
        <f>((C106+100)/100)^C107*C105</f>
        <v>3089.9999999999991</v>
      </c>
      <c r="D109" s="53"/>
      <c r="E109" s="8" t="s">
        <v>7</v>
      </c>
    </row>
    <row r="110" spans="1:10" ht="15" customHeight="1"/>
    <row r="111" spans="1:10" ht="15" customHeight="1">
      <c r="B111" s="19"/>
      <c r="C111" s="15"/>
    </row>
    <row r="112" spans="1:10" ht="15" customHeight="1">
      <c r="B112" s="19"/>
      <c r="C112" s="15"/>
    </row>
    <row r="113" spans="2:3" ht="15" customHeight="1">
      <c r="B113" s="19"/>
      <c r="C113" s="15"/>
    </row>
    <row r="114" spans="2:3" ht="15" customHeight="1">
      <c r="B114" s="19"/>
      <c r="C114" s="15"/>
    </row>
    <row r="115" spans="2:3" ht="15" customHeight="1">
      <c r="B115" s="19"/>
      <c r="C115" s="15"/>
    </row>
    <row r="116" spans="2:3" ht="15" customHeight="1">
      <c r="B116" s="19"/>
      <c r="C116" s="15"/>
    </row>
    <row r="117" spans="2:3" ht="15" customHeight="1">
      <c r="B117" s="19"/>
      <c r="C117" s="15"/>
    </row>
    <row r="118" spans="2:3" ht="15" customHeight="1">
      <c r="B118" s="19"/>
      <c r="C118" s="15"/>
    </row>
    <row r="119" spans="2:3" ht="15" customHeight="1"/>
    <row r="120" spans="2:3" ht="15" customHeight="1"/>
    <row r="121" spans="2:3" ht="15" customHeight="1"/>
    <row r="122" spans="2:3" ht="15" customHeight="1"/>
    <row r="123" spans="2:3" ht="15" customHeight="1"/>
    <row r="124" spans="2:3" ht="15" customHeight="1"/>
    <row r="125" spans="2:3" ht="15" customHeight="1"/>
    <row r="126" spans="2:3" ht="15" customHeight="1"/>
    <row r="127" spans="2:3" ht="15" customHeight="1"/>
    <row r="128" spans="2:3" ht="15" customHeight="1"/>
    <row r="129" spans="1:10" ht="15" customHeight="1"/>
    <row r="130" spans="1:10" ht="15" customHeight="1">
      <c r="A130" s="11" t="s">
        <v>2</v>
      </c>
      <c r="B130" s="11"/>
      <c r="C130" s="11"/>
    </row>
    <row r="131" spans="1:10" ht="15" customHeight="1">
      <c r="A131" s="11" t="s">
        <v>17</v>
      </c>
      <c r="B131" s="11" t="s">
        <v>4</v>
      </c>
      <c r="C131" s="11" t="s">
        <v>5</v>
      </c>
    </row>
    <row r="132" spans="1:10" ht="15" customHeight="1">
      <c r="A132" s="2" t="s">
        <v>19</v>
      </c>
      <c r="B132" s="2">
        <v>1</v>
      </c>
      <c r="C132" s="4">
        <f>C105</f>
        <v>2813</v>
      </c>
    </row>
    <row r="133" spans="1:10" ht="15" customHeight="1">
      <c r="A133" s="8" t="str">
        <f>_xlfn.CONCAT(B133,"年後")</f>
        <v>3年後</v>
      </c>
      <c r="B133" s="8">
        <f>ROUNDUP((B132+B134)/2,0)</f>
        <v>3</v>
      </c>
      <c r="C133" s="9">
        <f t="shared" ref="C133:C140" si="2">C$93*(1+$B$70)^B133</f>
        <v>2893.3858707375271</v>
      </c>
    </row>
    <row r="134" spans="1:10" ht="15" customHeight="1">
      <c r="A134" s="8" t="str">
        <f t="shared" ref="A134:A139" si="3">_xlfn.CONCAT(B134,"年後")</f>
        <v>4年後</v>
      </c>
      <c r="B134" s="8">
        <f>ROUNDUP((B132+B136)/2,0)</f>
        <v>4</v>
      </c>
      <c r="C134" s="9">
        <f t="shared" si="2"/>
        <v>2920.6884354837857</v>
      </c>
    </row>
    <row r="135" spans="1:10" ht="15" customHeight="1">
      <c r="A135" s="8" t="str">
        <f t="shared" si="3"/>
        <v>5年後</v>
      </c>
      <c r="B135" s="8">
        <f>ROUNDUP((B134+B136)/2,0)</f>
        <v>5</v>
      </c>
      <c r="C135" s="9">
        <f t="shared" si="2"/>
        <v>2948.248632663127</v>
      </c>
    </row>
    <row r="136" spans="1:10" ht="15" customHeight="1">
      <c r="A136" s="8" t="str">
        <f t="shared" si="3"/>
        <v>6年後</v>
      </c>
      <c r="B136" s="8">
        <f>ROUNDUP((B140+B132)/2,0)</f>
        <v>6</v>
      </c>
      <c r="C136" s="9">
        <f t="shared" si="2"/>
        <v>2976.0688933464476</v>
      </c>
    </row>
    <row r="137" spans="1:10" ht="15" customHeight="1">
      <c r="A137" s="8" t="str">
        <f t="shared" si="3"/>
        <v>7年後</v>
      </c>
      <c r="B137" s="8">
        <f>ROUNDUP((B136+B138)/2,0)</f>
        <v>7</v>
      </c>
      <c r="C137" s="9">
        <f t="shared" si="2"/>
        <v>3004.1516715447133</v>
      </c>
    </row>
    <row r="138" spans="1:10" ht="15" customHeight="1">
      <c r="A138" s="8" t="str">
        <f t="shared" si="3"/>
        <v>8年後</v>
      </c>
      <c r="B138" s="8">
        <f>ROUNDUP((B136+B140)/2,0)</f>
        <v>8</v>
      </c>
      <c r="C138" s="9">
        <f t="shared" si="2"/>
        <v>3032.4994444254266</v>
      </c>
    </row>
    <row r="139" spans="1:10" ht="15" customHeight="1">
      <c r="A139" s="8" t="str">
        <f t="shared" si="3"/>
        <v>9年後</v>
      </c>
      <c r="B139" s="8">
        <f>ROUNDUP((B138+B140)/2,0)</f>
        <v>9</v>
      </c>
      <c r="C139" s="9">
        <f t="shared" si="2"/>
        <v>3061.1147125311336</v>
      </c>
    </row>
    <row r="140" spans="1:10" ht="15" customHeight="1">
      <c r="A140" s="11" t="s">
        <v>20</v>
      </c>
      <c r="B140" s="18">
        <f>C107</f>
        <v>10</v>
      </c>
      <c r="C140" s="34">
        <f t="shared" si="2"/>
        <v>3089.9999999999991</v>
      </c>
    </row>
    <row r="141" spans="1:10" ht="15" customHeight="1"/>
    <row r="142" spans="1:10" ht="15" customHeight="1">
      <c r="A142" s="6" t="s">
        <v>26</v>
      </c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 customHeight="1" thickBot="1">
      <c r="A143" s="11"/>
      <c r="B143" s="11"/>
      <c r="C143" s="7"/>
      <c r="D143" s="7"/>
      <c r="E143" s="11"/>
    </row>
    <row r="144" spans="1:10" ht="15" customHeight="1" thickBot="1">
      <c r="A144" s="2" t="s">
        <v>46</v>
      </c>
      <c r="C144" s="50">
        <v>2813</v>
      </c>
      <c r="D144" s="51"/>
      <c r="E144" s="2" t="s">
        <v>7</v>
      </c>
    </row>
    <row r="145" spans="1:6" ht="15" customHeight="1" thickBot="1">
      <c r="A145" s="8" t="s">
        <v>48</v>
      </c>
      <c r="C145" s="50">
        <v>3090</v>
      </c>
      <c r="D145" s="51"/>
      <c r="E145" s="8" t="s">
        <v>7</v>
      </c>
    </row>
    <row r="146" spans="1:6" ht="15" customHeight="1" thickBot="1">
      <c r="A146" s="12" t="s">
        <v>22</v>
      </c>
      <c r="B146" s="13"/>
      <c r="C146" s="54">
        <v>0.94361989606659402</v>
      </c>
      <c r="D146" s="55"/>
      <c r="E146" s="39" t="s">
        <v>24</v>
      </c>
    </row>
    <row r="147" spans="1:6" ht="15" customHeight="1" thickBot="1"/>
    <row r="148" spans="1:6" ht="15" customHeight="1" thickBot="1">
      <c r="A148" s="2" t="s">
        <v>25</v>
      </c>
      <c r="B148" s="37"/>
      <c r="C148" s="52">
        <f>ROUNDUP(LOG(C145/C144,C146/100+1),0)</f>
        <v>10</v>
      </c>
      <c r="D148" s="53"/>
      <c r="E148" s="38" t="s">
        <v>3</v>
      </c>
      <c r="F148" s="2" t="s">
        <v>18</v>
      </c>
    </row>
    <row r="149" spans="1:6" ht="15" customHeight="1"/>
    <row r="150" spans="1:6" ht="15" customHeight="1">
      <c r="B150" s="19"/>
      <c r="C150" s="15"/>
    </row>
    <row r="151" spans="1:6" ht="15" customHeight="1">
      <c r="B151" s="19"/>
      <c r="C151" s="15"/>
    </row>
    <row r="152" spans="1:6" ht="15" customHeight="1">
      <c r="B152" s="19"/>
      <c r="C152" s="15"/>
    </row>
    <row r="153" spans="1:6" ht="15" customHeight="1">
      <c r="B153" s="19"/>
      <c r="C153" s="15"/>
    </row>
    <row r="154" spans="1:6" ht="15" customHeight="1">
      <c r="B154" s="19"/>
      <c r="C154" s="15"/>
    </row>
    <row r="155" spans="1:6" ht="15" customHeight="1">
      <c r="B155" s="19"/>
      <c r="C155" s="15"/>
    </row>
    <row r="156" spans="1:6" ht="15" customHeight="1">
      <c r="B156" s="19"/>
      <c r="C156" s="15"/>
    </row>
    <row r="157" spans="1:6" ht="15" customHeight="1">
      <c r="B157" s="19"/>
      <c r="C157" s="15"/>
    </row>
    <row r="158" spans="1:6" ht="15" customHeight="1"/>
    <row r="159" spans="1:6" ht="15" customHeight="1"/>
    <row r="160" spans="1:6" ht="15" customHeight="1"/>
    <row r="161" spans="1:3" ht="15" customHeight="1"/>
    <row r="162" spans="1:3" ht="15" customHeight="1"/>
    <row r="163" spans="1:3" ht="15" customHeight="1"/>
    <row r="164" spans="1:3" ht="15" customHeight="1"/>
    <row r="165" spans="1:3" ht="15" customHeight="1"/>
    <row r="166" spans="1:3" ht="15" customHeight="1"/>
    <row r="167" spans="1:3" ht="15" customHeight="1"/>
    <row r="168" spans="1:3" ht="15" customHeight="1"/>
    <row r="169" spans="1:3" ht="15" customHeight="1">
      <c r="A169" s="11" t="s">
        <v>2</v>
      </c>
      <c r="B169" s="11"/>
      <c r="C169" s="11"/>
    </row>
    <row r="170" spans="1:3" ht="15" customHeight="1">
      <c r="A170" s="11" t="s">
        <v>17</v>
      </c>
      <c r="B170" s="11" t="s">
        <v>4</v>
      </c>
      <c r="C170" s="11" t="s">
        <v>5</v>
      </c>
    </row>
    <row r="171" spans="1:3" ht="15" customHeight="1">
      <c r="A171" s="2" t="s">
        <v>19</v>
      </c>
      <c r="B171" s="2">
        <v>1</v>
      </c>
      <c r="C171" s="4">
        <f>C144</f>
        <v>2813</v>
      </c>
    </row>
    <row r="172" spans="1:3" ht="15" customHeight="1">
      <c r="A172" s="8" t="str">
        <f>_xlfn.CONCAT(B172,"年後")</f>
        <v>3年後</v>
      </c>
      <c r="B172" s="8">
        <f>ROUNDUP((B171+B173)/2,0)</f>
        <v>3</v>
      </c>
      <c r="C172" s="9">
        <f t="shared" ref="C172:C179" si="4">C$93*(1+$B$70)^B172</f>
        <v>2893.3858707375271</v>
      </c>
    </row>
    <row r="173" spans="1:3" ht="15" customHeight="1">
      <c r="A173" s="8" t="str">
        <f t="shared" ref="A173:A178" si="5">_xlfn.CONCAT(B173,"年後")</f>
        <v>4年後</v>
      </c>
      <c r="B173" s="8">
        <f>ROUNDUP((B171+B175)/2,0)</f>
        <v>4</v>
      </c>
      <c r="C173" s="9">
        <f t="shared" si="4"/>
        <v>2920.6884354837857</v>
      </c>
    </row>
    <row r="174" spans="1:3" ht="15" customHeight="1">
      <c r="A174" s="8" t="str">
        <f t="shared" si="5"/>
        <v>5年後</v>
      </c>
      <c r="B174" s="8">
        <f>ROUNDUP((B173+B175)/2,0)</f>
        <v>5</v>
      </c>
      <c r="C174" s="9">
        <f t="shared" si="4"/>
        <v>2948.248632663127</v>
      </c>
    </row>
    <row r="175" spans="1:3" ht="15" customHeight="1">
      <c r="A175" s="8" t="str">
        <f t="shared" si="5"/>
        <v>6年後</v>
      </c>
      <c r="B175" s="8">
        <f>ROUNDUP((B179+B171)/2,0)</f>
        <v>6</v>
      </c>
      <c r="C175" s="9">
        <f t="shared" si="4"/>
        <v>2976.0688933464476</v>
      </c>
    </row>
    <row r="176" spans="1:3" ht="15" customHeight="1">
      <c r="A176" s="8" t="str">
        <f t="shared" si="5"/>
        <v>7年後</v>
      </c>
      <c r="B176" s="8">
        <f>ROUNDUP((B175+B177)/2,0)</f>
        <v>7</v>
      </c>
      <c r="C176" s="9">
        <f t="shared" si="4"/>
        <v>3004.1516715447133</v>
      </c>
    </row>
    <row r="177" spans="1:3" ht="15" customHeight="1">
      <c r="A177" s="8" t="str">
        <f t="shared" si="5"/>
        <v>8年後</v>
      </c>
      <c r="B177" s="8">
        <f>ROUNDUP((B175+B179)/2,0)</f>
        <v>8</v>
      </c>
      <c r="C177" s="9">
        <f t="shared" si="4"/>
        <v>3032.4994444254266</v>
      </c>
    </row>
    <row r="178" spans="1:3" ht="15" customHeight="1">
      <c r="A178" s="8" t="str">
        <f t="shared" si="5"/>
        <v>9年後</v>
      </c>
      <c r="B178" s="8">
        <f>ROUNDUP((B177+B179)/2,0)</f>
        <v>9</v>
      </c>
      <c r="C178" s="9">
        <f t="shared" si="4"/>
        <v>3061.1147125311336</v>
      </c>
    </row>
    <row r="179" spans="1:3" ht="15" customHeight="1">
      <c r="A179" s="11" t="s">
        <v>20</v>
      </c>
      <c r="B179" s="18">
        <f>C148</f>
        <v>10</v>
      </c>
      <c r="C179" s="34">
        <f t="shared" si="4"/>
        <v>3089.9999999999991</v>
      </c>
    </row>
    <row r="180" spans="1:3" ht="15" customHeight="1">
      <c r="B180" s="16"/>
      <c r="C180" s="47"/>
    </row>
    <row r="181" spans="1:3" ht="15" hidden="1" customHeight="1">
      <c r="B181" s="16"/>
      <c r="C181" s="47"/>
    </row>
    <row r="182" spans="1:3" ht="15" hidden="1" customHeight="1">
      <c r="B182" s="16"/>
      <c r="C182" s="47"/>
    </row>
    <row r="183" spans="1:3" ht="15" hidden="1" customHeight="1">
      <c r="B183" s="16"/>
      <c r="C183" s="47"/>
    </row>
    <row r="184" spans="1:3" ht="15" hidden="1" customHeight="1">
      <c r="B184" s="16"/>
      <c r="C184" s="47"/>
    </row>
    <row r="185" spans="1:3" ht="15" hidden="1" customHeight="1">
      <c r="B185" s="16"/>
      <c r="C185" s="47"/>
    </row>
    <row r="186" spans="1:3" ht="15" hidden="1" customHeight="1">
      <c r="B186" s="16"/>
      <c r="C186" s="47"/>
    </row>
    <row r="187" spans="1:3" ht="15" hidden="1" customHeight="1">
      <c r="B187" s="16"/>
      <c r="C187" s="47"/>
    </row>
    <row r="188" spans="1:3" ht="15" hidden="1" customHeight="1">
      <c r="B188" s="16"/>
      <c r="C188" s="47"/>
    </row>
    <row r="189" spans="1:3" ht="15" hidden="1" customHeight="1">
      <c r="B189" s="16"/>
      <c r="C189" s="47"/>
    </row>
    <row r="190" spans="1:3" ht="15" hidden="1" customHeight="1">
      <c r="B190" s="16"/>
      <c r="C190" s="47"/>
    </row>
    <row r="191" spans="1:3" ht="15" hidden="1" customHeight="1">
      <c r="B191" s="16"/>
      <c r="C191" s="47"/>
    </row>
    <row r="192" spans="1:3" ht="15" hidden="1" customHeight="1">
      <c r="B192" s="16"/>
      <c r="C192" s="47"/>
    </row>
    <row r="193" spans="2:3" ht="15" hidden="1" customHeight="1">
      <c r="B193" s="16"/>
      <c r="C193" s="47"/>
    </row>
    <row r="194" spans="2:3" ht="15" hidden="1" customHeight="1">
      <c r="B194" s="16"/>
      <c r="C194" s="47"/>
    </row>
    <row r="195" spans="2:3" ht="15" hidden="1" customHeight="1">
      <c r="B195" s="16"/>
      <c r="C195" s="47"/>
    </row>
    <row r="196" spans="2:3" ht="15" hidden="1" customHeight="1"/>
  </sheetData>
  <mergeCells count="11">
    <mergeCell ref="C109:D109"/>
    <mergeCell ref="C144:D144"/>
    <mergeCell ref="C145:D145"/>
    <mergeCell ref="C146:D146"/>
    <mergeCell ref="C148:D148"/>
    <mergeCell ref="B66:C66"/>
    <mergeCell ref="B67:C67"/>
    <mergeCell ref="B68:C68"/>
    <mergeCell ref="C105:D105"/>
    <mergeCell ref="C106:D106"/>
    <mergeCell ref="C107:D107"/>
  </mergeCells>
  <phoneticPr fontId="3"/>
  <pageMargins left="0.7" right="0.7" top="0.75" bottom="0.75" header="0.3" footer="0.3"/>
  <pageSetup paperSize="9" orientation="portrait" r:id="rId1"/>
  <ignoredErrors>
    <ignoredError sqref="B134:B138 B95:B99 B173:B17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FCF成長率-CAGR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2023-08-18T07:13:18Z</dcterms:modified>
</cp:coreProperties>
</file>