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2" documentId="8_{BB300916-1436-4E80-8C26-B3F7E83D6D6C}" xr6:coauthVersionLast="47" xr6:coauthVersionMax="47" xr10:uidLastSave="{519330C3-D53D-4E50-B6B5-C44ED325E7CB}"/>
  <bookViews>
    <workbookView xWindow="-98" yWindow="-98" windowWidth="20715" windowHeight="13155" xr2:uid="{68E2C076-72C9-4123-A12C-10F250F0AE54}"/>
  </bookViews>
  <sheets>
    <sheet name="FFO-IBD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9" l="1"/>
  <c r="E25" i="19"/>
  <c r="F25" i="19"/>
  <c r="G25" i="19"/>
  <c r="H25" i="19"/>
  <c r="C25" i="19"/>
  <c r="H26" i="19"/>
  <c r="H27" i="19"/>
  <c r="H28" i="19"/>
  <c r="D26" i="19"/>
  <c r="E26" i="19"/>
  <c r="F26" i="19"/>
  <c r="G26" i="19"/>
  <c r="D27" i="19"/>
  <c r="E27" i="19"/>
  <c r="F27" i="19"/>
  <c r="G27" i="19"/>
  <c r="D28" i="19"/>
  <c r="E28" i="19"/>
  <c r="F28" i="19"/>
  <c r="G28" i="19"/>
  <c r="C27" i="19"/>
  <c r="C28" i="19"/>
  <c r="C26" i="19"/>
  <c r="H24" i="19"/>
  <c r="C24" i="19"/>
  <c r="E24" i="19"/>
  <c r="C22" i="19"/>
  <c r="G24" i="19"/>
  <c r="F24" i="19"/>
  <c r="D24" i="19"/>
  <c r="H22" i="19"/>
  <c r="H23" i="19" s="1"/>
  <c r="G22" i="19"/>
  <c r="G23" i="19" s="1"/>
  <c r="F22" i="19"/>
  <c r="F23" i="19" s="1"/>
  <c r="E22" i="19"/>
  <c r="E23" i="19" s="1"/>
  <c r="D22" i="19"/>
  <c r="H21" i="19"/>
  <c r="G21" i="19"/>
  <c r="F21" i="19"/>
  <c r="E21" i="19"/>
  <c r="D21" i="19"/>
  <c r="C21" i="19"/>
  <c r="D11" i="19"/>
  <c r="C11" i="19"/>
  <c r="C23" i="19" s="1"/>
  <c r="D23" i="19" l="1"/>
</calcChain>
</file>

<file path=xl/sharedStrings.xml><?xml version="1.0" encoding="utf-8"?>
<sst xmlns="http://schemas.openxmlformats.org/spreadsheetml/2006/main" count="46" uniqueCount="33">
  <si>
    <t>百万円</t>
    <rPh sb="0" eb="3">
      <t>ヒャクマンエン</t>
    </rPh>
    <phoneticPr fontId="5"/>
  </si>
  <si>
    <t>入力</t>
    <rPh sb="0" eb="2">
      <t>ニュウリョク</t>
    </rPh>
    <phoneticPr fontId="5"/>
  </si>
  <si>
    <t>年</t>
    <rPh sb="0" eb="1">
      <t>ネン</t>
    </rPh>
    <phoneticPr fontId="4"/>
  </si>
  <si>
    <t>百万円</t>
    <rPh sb="0" eb="3">
      <t>ヒャクマンエン</t>
    </rPh>
    <phoneticPr fontId="4"/>
  </si>
  <si>
    <t>期間</t>
    <rPh sb="0" eb="2">
      <t>キカン</t>
    </rPh>
    <phoneticPr fontId="4"/>
  </si>
  <si>
    <t>資金管理</t>
    <rPh sb="0" eb="4">
      <t>シキンカンリ</t>
    </rPh>
    <phoneticPr fontId="5"/>
  </si>
  <si>
    <t>FY17</t>
    <phoneticPr fontId="4"/>
  </si>
  <si>
    <t>FY18</t>
    <phoneticPr fontId="4"/>
  </si>
  <si>
    <t>FY19</t>
  </si>
  <si>
    <t>FY20</t>
  </si>
  <si>
    <t>FY21</t>
  </si>
  <si>
    <t>FY22</t>
  </si>
  <si>
    <t>営業CF</t>
    <rPh sb="0" eb="2">
      <t>エイギョウ</t>
    </rPh>
    <phoneticPr fontId="4"/>
  </si>
  <si>
    <t>●財務諸表</t>
    <rPh sb="1" eb="5">
      <t>ザイムショヒョウ</t>
    </rPh>
    <phoneticPr fontId="4"/>
  </si>
  <si>
    <t>億円</t>
    <rPh sb="0" eb="2">
      <t>オクエン</t>
    </rPh>
    <phoneticPr fontId="4"/>
  </si>
  <si>
    <t>サンプル_トヨタ自動車</t>
    <rPh sb="8" eb="11">
      <t>ジドウシャ</t>
    </rPh>
    <phoneticPr fontId="5"/>
  </si>
  <si>
    <t>※FY17=2017年度＝2018年3月期</t>
    <rPh sb="17" eb="18">
      <t>ネン</t>
    </rPh>
    <rPh sb="19" eb="21">
      <t>ガツキ</t>
    </rPh>
    <phoneticPr fontId="4"/>
  </si>
  <si>
    <t>営業CF</t>
    <rPh sb="0" eb="2">
      <t>エイギョウ</t>
    </rPh>
    <phoneticPr fontId="10"/>
  </si>
  <si>
    <t>%</t>
    <phoneticPr fontId="4"/>
  </si>
  <si>
    <t>運転資本増減</t>
    <rPh sb="0" eb="6">
      <t>ウンテンシホンゾウゲン</t>
    </rPh>
    <phoneticPr fontId="4"/>
  </si>
  <si>
    <t>未払法人税等</t>
    <rPh sb="0" eb="5">
      <t>ミバライホウジンゼイ</t>
    </rPh>
    <rPh sb="5" eb="6">
      <t>ナド</t>
    </rPh>
    <phoneticPr fontId="4"/>
  </si>
  <si>
    <t>FFO</t>
    <phoneticPr fontId="10"/>
  </si>
  <si>
    <t>指数</t>
    <rPh sb="0" eb="2">
      <t>シスウ</t>
    </rPh>
    <phoneticPr fontId="4"/>
  </si>
  <si>
    <t>短期有利子負債</t>
    <rPh sb="0" eb="2">
      <t>タンキ</t>
    </rPh>
    <rPh sb="2" eb="3">
      <t>ユウ</t>
    </rPh>
    <rPh sb="3" eb="5">
      <t>リシ</t>
    </rPh>
    <rPh sb="5" eb="7">
      <t>フサイ</t>
    </rPh>
    <phoneticPr fontId="4"/>
  </si>
  <si>
    <t>短期借入債務</t>
  </si>
  <si>
    <t>１年内返済長期借入債務</t>
  </si>
  <si>
    <t>長期有利子負債</t>
    <rPh sb="0" eb="7">
      <t>チョウキユウリシフサイ</t>
    </rPh>
    <phoneticPr fontId="4"/>
  </si>
  <si>
    <t>有利子負債</t>
    <rPh sb="0" eb="5">
      <t>ユウリシフサイ</t>
    </rPh>
    <phoneticPr fontId="10"/>
  </si>
  <si>
    <t>FFO対有利子負債比率</t>
    <rPh sb="3" eb="9">
      <t>タイユウリシフサイ</t>
    </rPh>
    <rPh sb="9" eb="11">
      <t>ヒリツ</t>
    </rPh>
    <phoneticPr fontId="4"/>
  </si>
  <si>
    <t>FFO対有利子負債比率の計算</t>
    <rPh sb="3" eb="4">
      <t>タイ</t>
    </rPh>
    <rPh sb="4" eb="9">
      <t>ユウリシフサイ</t>
    </rPh>
    <rPh sb="9" eb="11">
      <t>ヒリツ</t>
    </rPh>
    <rPh sb="12" eb="14">
      <t>ケイサン</t>
    </rPh>
    <phoneticPr fontId="4"/>
  </si>
  <si>
    <t>FFO対有利子負債比率の推移</t>
    <rPh sb="12" eb="14">
      <t>スイイ</t>
    </rPh>
    <phoneticPr fontId="4"/>
  </si>
  <si>
    <t>FFO対有利子負債比率</t>
    <rPh sb="3" eb="4">
      <t>タイ</t>
    </rPh>
    <rPh sb="4" eb="11">
      <t>ユウリシフサイヒリツ</t>
    </rPh>
    <phoneticPr fontId="4"/>
  </si>
  <si>
    <t>※指数＝FY17を100</t>
    <rPh sb="1" eb="3">
      <t>シスウ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</si>
</sst>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6" fillId="2" borderId="0" xfId="0" applyFont="1" applyFill="1" applyAlignment="1"/>
    <xf numFmtId="0" fontId="6" fillId="2" borderId="0" xfId="4" applyFont="1" applyFill="1" applyAlignment="1"/>
    <xf numFmtId="0" fontId="6" fillId="2" borderId="0" xfId="4" applyFont="1" applyFill="1">
      <alignment vertical="center"/>
    </xf>
    <xf numFmtId="0" fontId="6" fillId="0" borderId="0" xfId="4" applyFont="1">
      <alignment vertical="center"/>
    </xf>
    <xf numFmtId="0" fontId="7" fillId="2" borderId="0" xfId="4" applyFont="1" applyFill="1" applyAlignment="1"/>
    <xf numFmtId="0" fontId="6" fillId="0" borderId="3" xfId="4" applyFont="1" applyBorder="1">
      <alignment vertical="center"/>
    </xf>
    <xf numFmtId="0" fontId="8" fillId="3" borderId="7" xfId="4" applyFont="1" applyFill="1" applyBorder="1">
      <alignment vertical="center"/>
    </xf>
    <xf numFmtId="0" fontId="8" fillId="3" borderId="8" xfId="4" applyFont="1" applyFill="1" applyBorder="1">
      <alignment vertical="center"/>
    </xf>
    <xf numFmtId="0" fontId="8" fillId="3" borderId="9" xfId="4" applyFont="1" applyFill="1" applyBorder="1">
      <alignment vertical="center"/>
    </xf>
    <xf numFmtId="0" fontId="6" fillId="0" borderId="1" xfId="4" applyFont="1" applyBorder="1" applyAlignment="1">
      <alignment vertical="center" wrapText="1"/>
    </xf>
    <xf numFmtId="0" fontId="6" fillId="0" borderId="2" xfId="4" applyFont="1" applyBorder="1">
      <alignment vertical="center"/>
    </xf>
    <xf numFmtId="0" fontId="7" fillId="2" borderId="0" xfId="4" applyFont="1" applyFill="1">
      <alignment vertical="center"/>
    </xf>
    <xf numFmtId="0" fontId="6" fillId="4" borderId="3" xfId="4" applyFont="1" applyFill="1" applyBorder="1">
      <alignment vertical="center"/>
    </xf>
    <xf numFmtId="0" fontId="6" fillId="5" borderId="14" xfId="4" applyFont="1" applyFill="1" applyBorder="1">
      <alignment vertical="center"/>
    </xf>
    <xf numFmtId="0" fontId="6" fillId="5" borderId="1" xfId="4" applyFont="1" applyFill="1" applyBorder="1">
      <alignment vertical="center"/>
    </xf>
    <xf numFmtId="0" fontId="6" fillId="5" borderId="5" xfId="4" applyFont="1" applyFill="1" applyBorder="1">
      <alignment vertical="center"/>
    </xf>
    <xf numFmtId="38" fontId="6" fillId="0" borderId="14" xfId="5" applyFont="1" applyBorder="1">
      <alignment vertical="center"/>
    </xf>
    <xf numFmtId="38" fontId="6" fillId="0" borderId="1" xfId="5" applyFont="1" applyBorder="1">
      <alignment vertical="center"/>
    </xf>
    <xf numFmtId="38" fontId="6" fillId="0" borderId="0" xfId="5" applyFont="1" applyBorder="1">
      <alignment vertical="center"/>
    </xf>
    <xf numFmtId="38" fontId="12" fillId="3" borderId="6" xfId="5" applyFont="1" applyFill="1" applyBorder="1">
      <alignment vertical="center"/>
    </xf>
    <xf numFmtId="38" fontId="12" fillId="3" borderId="10" xfId="5" applyFont="1" applyFill="1" applyBorder="1">
      <alignment vertical="center"/>
    </xf>
    <xf numFmtId="38" fontId="12" fillId="3" borderId="10" xfId="5" applyFont="1" applyFill="1" applyBorder="1" applyAlignment="1">
      <alignment vertical="center" wrapText="1"/>
    </xf>
    <xf numFmtId="38" fontId="12" fillId="3" borderId="2" xfId="5" applyFont="1" applyFill="1" applyBorder="1">
      <alignment vertical="center"/>
    </xf>
    <xf numFmtId="178" fontId="6" fillId="0" borderId="5" xfId="1" applyNumberFormat="1" applyFont="1" applyBorder="1">
      <alignment vertical="center"/>
    </xf>
    <xf numFmtId="0" fontId="13" fillId="0" borderId="1" xfId="4" applyFont="1" applyBorder="1" applyAlignment="1">
      <alignment vertical="center" wrapText="1"/>
    </xf>
    <xf numFmtId="178" fontId="6" fillId="0" borderId="1" xfId="1" applyNumberFormat="1" applyFont="1" applyBorder="1">
      <alignment vertical="center"/>
    </xf>
    <xf numFmtId="0" fontId="6" fillId="0" borderId="2" xfId="6" applyFont="1" applyBorder="1">
      <alignment vertical="center"/>
    </xf>
    <xf numFmtId="0" fontId="13" fillId="0" borderId="1" xfId="6" applyFont="1" applyBorder="1" applyAlignment="1">
      <alignment vertical="center" wrapText="1"/>
    </xf>
    <xf numFmtId="38" fontId="12" fillId="3" borderId="6" xfId="1" applyFont="1" applyFill="1" applyBorder="1">
      <alignment vertical="center"/>
    </xf>
    <xf numFmtId="38" fontId="12" fillId="3" borderId="10" xfId="1" applyFont="1" applyFill="1" applyBorder="1">
      <alignment vertical="center"/>
    </xf>
    <xf numFmtId="38" fontId="12" fillId="3" borderId="10" xfId="1" applyFont="1" applyFill="1" applyBorder="1" applyAlignment="1">
      <alignment vertical="center" wrapText="1"/>
    </xf>
    <xf numFmtId="38" fontId="12" fillId="3" borderId="2" xfId="1" applyFont="1" applyFill="1" applyBorder="1">
      <alignment vertical="center"/>
    </xf>
    <xf numFmtId="38" fontId="12" fillId="3" borderId="11" xfId="1" applyFont="1" applyFill="1" applyBorder="1">
      <alignment vertical="center"/>
    </xf>
    <xf numFmtId="38" fontId="12" fillId="3" borderId="12" xfId="1" applyFont="1" applyFill="1" applyBorder="1">
      <alignment vertical="center"/>
    </xf>
    <xf numFmtId="38" fontId="12" fillId="3" borderId="12" xfId="1" applyFont="1" applyFill="1" applyBorder="1" applyAlignment="1">
      <alignment vertical="center" wrapText="1"/>
    </xf>
    <xf numFmtId="38" fontId="12" fillId="3" borderId="13" xfId="1" applyFont="1" applyFill="1" applyBorder="1">
      <alignment vertical="center"/>
    </xf>
    <xf numFmtId="0" fontId="13" fillId="0" borderId="5" xfId="6" applyFont="1" applyBorder="1" applyAlignment="1">
      <alignment vertical="center" wrapText="1"/>
    </xf>
    <xf numFmtId="0" fontId="6" fillId="0" borderId="4" xfId="6" applyFont="1" applyBorder="1">
      <alignment vertical="center"/>
    </xf>
    <xf numFmtId="0" fontId="6" fillId="5" borderId="0" xfId="4" applyFont="1" applyFill="1">
      <alignment vertical="center"/>
    </xf>
    <xf numFmtId="0" fontId="11" fillId="5" borderId="0" xfId="4" applyFont="1" applyFill="1" applyAlignment="1">
      <alignment vertical="center" wrapText="1"/>
    </xf>
    <xf numFmtId="178" fontId="6" fillId="0" borderId="0" xfId="1" applyNumberFormat="1" applyFont="1" applyBorder="1">
      <alignment vertical="center"/>
    </xf>
  </cellXfs>
  <cellStyles count="9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FFO</a:t>
            </a:r>
            <a:r>
              <a:rPr lang="ja-JP" altLang="en-US" b="1"/>
              <a:t>対有利子負債比率の推移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8175877192982459E-2"/>
          <c:y val="0.14978944444444445"/>
          <c:w val="0.86978479532163733"/>
          <c:h val="0.6920263888888889"/>
        </c:manualLayout>
      </c:layout>
      <c:barChart>
        <c:barDir val="col"/>
        <c:grouping val="clustered"/>
        <c:varyColors val="0"/>
        <c:ser>
          <c:idx val="4"/>
          <c:order val="1"/>
          <c:tx>
            <c:strRef>
              <c:f>'FFO-IBD'!$A$26:$B$26</c:f>
              <c:strCache>
                <c:ptCount val="2"/>
                <c:pt idx="0">
                  <c:v>営業CF</c:v>
                </c:pt>
                <c:pt idx="1">
                  <c:v>指数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'FFO-IBD'!$C$21:$H$21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'FFO-IBD'!$C$26:$H$26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89.189742768867063</c:v>
                </c:pt>
                <c:pt idx="2">
                  <c:v>56.794300338516855</c:v>
                </c:pt>
                <c:pt idx="3">
                  <c:v>64.576825518904471</c:v>
                </c:pt>
                <c:pt idx="4">
                  <c:v>88.14828724111608</c:v>
                </c:pt>
                <c:pt idx="5">
                  <c:v>69.973630920019474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8F-4005-A8FF-5335DAC462C8}"/>
            </c:ext>
          </c:extLst>
        </c:ser>
        <c:ser>
          <c:idx val="5"/>
          <c:order val="2"/>
          <c:tx>
            <c:strRef>
              <c:f>'FFO-IBD'!$A$27:$B$27</c:f>
              <c:strCache>
                <c:ptCount val="2"/>
                <c:pt idx="0">
                  <c:v>FFO</c:v>
                </c:pt>
                <c:pt idx="1">
                  <c:v>指数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'FFO-IBD'!$C$21:$H$21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'FFO-IBD'!$C$27:$H$27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84.062089954782252</c:v>
                </c:pt>
                <c:pt idx="2">
                  <c:v>88.396399412185815</c:v>
                </c:pt>
                <c:pt idx="3">
                  <c:v>90.12463115990596</c:v>
                </c:pt>
                <c:pt idx="4">
                  <c:v>115.38699471789842</c:v>
                </c:pt>
                <c:pt idx="5">
                  <c:v>105.97863907366722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8F-4005-A8FF-5335DAC462C8}"/>
            </c:ext>
          </c:extLst>
        </c:ser>
        <c:ser>
          <c:idx val="6"/>
          <c:order val="3"/>
          <c:tx>
            <c:strRef>
              <c:f>'FFO-IBD'!$A$28:$B$28</c:f>
              <c:strCache>
                <c:ptCount val="2"/>
                <c:pt idx="0">
                  <c:v>有利子負債</c:v>
                </c:pt>
                <c:pt idx="1">
                  <c:v>指数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'FFO-IBD'!$C$21:$H$21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'FFO-IBD'!$C$28:$H$28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104.14839821695381</c:v>
                </c:pt>
                <c:pt idx="2">
                  <c:v>110.30315754479479</c:v>
                </c:pt>
                <c:pt idx="3">
                  <c:v>132.62462912643679</c:v>
                </c:pt>
                <c:pt idx="4">
                  <c:v>136.94932343937458</c:v>
                </c:pt>
                <c:pt idx="5">
                  <c:v>151.85515344464037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8F-4005-A8FF-5335DAC46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7"/>
        <c:axId val="302237039"/>
        <c:axId val="289638207"/>
      </c:barChart>
      <c:lineChart>
        <c:grouping val="standard"/>
        <c:varyColors val="0"/>
        <c:ser>
          <c:idx val="3"/>
          <c:order val="0"/>
          <c:tx>
            <c:strRef>
              <c:f>'FFO-IBD'!$A$25:$B$25</c:f>
              <c:strCache>
                <c:ptCount val="2"/>
                <c:pt idx="0">
                  <c:v>FFO対有利子負債比率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'FFO-IBD'!$C$21:$H$21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'FFO-IBD'!$C$25:$H$25</c:f>
              <c:numCache>
                <c:formatCode>#,##0.0;[Red]\-#,##0.0</c:formatCode>
                <c:ptCount val="6"/>
                <c:pt idx="0">
                  <c:v>21.739641228218701</c:v>
                </c:pt>
                <c:pt idx="1">
                  <c:v>17.546882216127322</c:v>
                </c:pt>
                <c:pt idx="2">
                  <c:v>17.422039875031007</c:v>
                </c:pt>
                <c:pt idx="3">
                  <c:v>14.773101799772286</c:v>
                </c:pt>
                <c:pt idx="4">
                  <c:v>18.316789047007891</c:v>
                </c:pt>
                <c:pt idx="5">
                  <c:v>15.171942071470882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8F-4005-A8FF-5335DAC46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935679"/>
        <c:axId val="1750181951"/>
      </c:lineChart>
      <c:catAx>
        <c:axId val="204093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50181951"/>
        <c:crosses val="autoZero"/>
        <c:auto val="1"/>
        <c:lblAlgn val="ctr"/>
        <c:lblOffset val="100"/>
        <c:noMultiLvlLbl val="0"/>
      </c:catAx>
      <c:valAx>
        <c:axId val="175018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1.8567251461988304E-3"/>
              <c:y val="6.09863888888888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40935679"/>
        <c:crosses val="autoZero"/>
        <c:crossBetween val="between"/>
      </c:valAx>
      <c:valAx>
        <c:axId val="28963820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5.792583333333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02237039"/>
        <c:crosses val="max"/>
        <c:crossBetween val="between"/>
      </c:valAx>
      <c:catAx>
        <c:axId val="302237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6382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197953216374271E-2"/>
          <c:y val="0.92036750000000001"/>
          <c:w val="0.82096286549707598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31</xdr:row>
      <xdr:rowOff>114299</xdr:rowOff>
    </xdr:from>
    <xdr:to>
      <xdr:col>9</xdr:col>
      <xdr:colOff>367761</xdr:colOff>
      <xdr:row>50</xdr:row>
      <xdr:rowOff>94799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E300CB8-48B4-4618-AAB2-662601338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3248D-4FDA-474D-98D8-FC8A5371143F}">
  <dimension ref="A1:J52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9.5625" style="4" customWidth="1"/>
    <col min="10" max="10" width="8.5625" style="4" customWidth="1"/>
    <col min="11" max="16384" width="10" style="4" hidden="1"/>
  </cols>
  <sheetData>
    <row r="1" spans="1:10" x14ac:dyDescent="0.45">
      <c r="A1" s="1" t="s">
        <v>5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45">
      <c r="A2" s="2" t="s">
        <v>28</v>
      </c>
      <c r="B2" s="2"/>
      <c r="C2" s="2"/>
      <c r="D2" s="2"/>
      <c r="E2" s="2"/>
      <c r="F2" s="2"/>
      <c r="G2" s="2"/>
      <c r="H2" s="2"/>
      <c r="I2" s="2"/>
      <c r="J2" s="3"/>
    </row>
    <row r="3" spans="1:10" x14ac:dyDescent="0.45">
      <c r="A3" s="2" t="s">
        <v>15</v>
      </c>
      <c r="B3" s="2"/>
      <c r="C3" s="2"/>
      <c r="D3" s="2"/>
      <c r="E3" s="2"/>
      <c r="F3" s="2"/>
      <c r="G3" s="2"/>
      <c r="H3" s="2"/>
      <c r="I3" s="2"/>
      <c r="J3" s="3"/>
    </row>
    <row r="4" spans="1:10" x14ac:dyDescent="0.45">
      <c r="A4" s="2" t="s">
        <v>0</v>
      </c>
      <c r="B4" s="2"/>
      <c r="C4" s="2"/>
      <c r="D4" s="2"/>
      <c r="E4" s="2"/>
      <c r="F4" s="2"/>
      <c r="G4" s="2"/>
      <c r="H4" s="2"/>
      <c r="I4" s="2"/>
      <c r="J4" s="3"/>
    </row>
    <row r="5" spans="1:10" x14ac:dyDescent="0.7"/>
    <row r="6" spans="1:10" x14ac:dyDescent="0.45">
      <c r="A6" s="5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7"/>
    <row r="8" spans="1:10" ht="15.4" thickBot="1" x14ac:dyDescent="0.75">
      <c r="A8" s="6" t="s">
        <v>13</v>
      </c>
      <c r="B8" s="6"/>
    </row>
    <row r="9" spans="1:10" x14ac:dyDescent="0.7">
      <c r="A9" s="4" t="s">
        <v>4</v>
      </c>
      <c r="B9" s="4" t="s">
        <v>2</v>
      </c>
      <c r="C9" s="7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10" x14ac:dyDescent="0.7">
      <c r="A10" s="10" t="s">
        <v>12</v>
      </c>
      <c r="B10" s="11" t="s">
        <v>3</v>
      </c>
      <c r="C10" s="20">
        <v>4223128</v>
      </c>
      <c r="D10" s="21">
        <v>3766597</v>
      </c>
      <c r="E10" s="22">
        <v>2398496</v>
      </c>
      <c r="F10" s="22">
        <v>2727162</v>
      </c>
      <c r="G10" s="21">
        <v>3722615</v>
      </c>
      <c r="H10" s="23">
        <v>2955076</v>
      </c>
    </row>
    <row r="11" spans="1:10" x14ac:dyDescent="0.7">
      <c r="A11" s="25" t="s">
        <v>19</v>
      </c>
      <c r="B11" s="11" t="s">
        <v>3</v>
      </c>
      <c r="C11" s="20">
        <f>-105435-171148-149463+46648+211452+423736</f>
        <v>255790</v>
      </c>
      <c r="D11" s="21">
        <f>-246845-166902-102472+94887+351122+159750</f>
        <v>89540</v>
      </c>
      <c r="E11" s="22">
        <v>-1319537</v>
      </c>
      <c r="F11" s="22">
        <v>-1063562</v>
      </c>
      <c r="G11" s="21">
        <v>-1130667</v>
      </c>
      <c r="H11" s="23">
        <v>-1502482</v>
      </c>
    </row>
    <row r="12" spans="1:10" x14ac:dyDescent="0.7">
      <c r="A12" s="25" t="s">
        <v>20</v>
      </c>
      <c r="B12" s="11" t="s">
        <v>3</v>
      </c>
      <c r="C12" s="20">
        <v>238753</v>
      </c>
      <c r="D12" s="21">
        <v>-141329</v>
      </c>
      <c r="E12" s="22"/>
      <c r="F12" s="22"/>
      <c r="G12" s="21"/>
      <c r="H12" s="23"/>
    </row>
    <row r="13" spans="1:10" ht="24" x14ac:dyDescent="0.7">
      <c r="A13" s="28" t="s">
        <v>23</v>
      </c>
      <c r="B13" s="27" t="s">
        <v>3</v>
      </c>
      <c r="C13" s="29"/>
      <c r="D13" s="30"/>
      <c r="E13" s="31">
        <v>9906755</v>
      </c>
      <c r="F13" s="31">
        <v>12212060</v>
      </c>
      <c r="G13" s="30">
        <v>11187839</v>
      </c>
      <c r="H13" s="32">
        <v>12305639</v>
      </c>
    </row>
    <row r="14" spans="1:10" x14ac:dyDescent="0.7">
      <c r="A14" s="28" t="s">
        <v>24</v>
      </c>
      <c r="B14" s="27" t="s">
        <v>3</v>
      </c>
      <c r="C14" s="29">
        <v>5154913</v>
      </c>
      <c r="D14" s="30">
        <v>5344973</v>
      </c>
      <c r="E14" s="31"/>
      <c r="F14" s="31"/>
      <c r="G14" s="30"/>
      <c r="H14" s="32"/>
    </row>
    <row r="15" spans="1:10" ht="24" x14ac:dyDescent="0.7">
      <c r="A15" s="28" t="s">
        <v>25</v>
      </c>
      <c r="B15" s="27" t="s">
        <v>3</v>
      </c>
      <c r="C15" s="29">
        <v>4186277</v>
      </c>
      <c r="D15" s="30">
        <v>4254260</v>
      </c>
      <c r="E15" s="31"/>
      <c r="F15" s="31"/>
      <c r="G15" s="30"/>
      <c r="H15" s="32"/>
    </row>
    <row r="16" spans="1:10" ht="24.4" thickBot="1" x14ac:dyDescent="0.75">
      <c r="A16" s="37" t="s">
        <v>26</v>
      </c>
      <c r="B16" s="38" t="s">
        <v>3</v>
      </c>
      <c r="C16" s="33">
        <v>10006374</v>
      </c>
      <c r="D16" s="34">
        <v>10550945</v>
      </c>
      <c r="E16" s="35">
        <v>11434219</v>
      </c>
      <c r="F16" s="35">
        <v>13447575</v>
      </c>
      <c r="G16" s="34">
        <v>15308519</v>
      </c>
      <c r="H16" s="36">
        <v>17074634</v>
      </c>
    </row>
    <row r="17" spans="1:10" x14ac:dyDescent="0.7">
      <c r="C17" s="4" t="s">
        <v>16</v>
      </c>
    </row>
    <row r="18" spans="1:10" x14ac:dyDescent="0.7"/>
    <row r="19" spans="1:10" x14ac:dyDescent="0.7">
      <c r="A19" s="12" t="s">
        <v>29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7">
      <c r="C20" s="6"/>
      <c r="D20" s="6"/>
      <c r="E20" s="6"/>
      <c r="F20" s="6"/>
      <c r="G20" s="6"/>
      <c r="H20" s="6"/>
    </row>
    <row r="21" spans="1:10" x14ac:dyDescent="0.7">
      <c r="A21" s="6"/>
      <c r="B21" s="6"/>
      <c r="C21" s="13" t="str">
        <f t="shared" ref="C21:H21" si="0">C9</f>
        <v>FY17</v>
      </c>
      <c r="D21" s="13" t="str">
        <f t="shared" si="0"/>
        <v>FY18</v>
      </c>
      <c r="E21" s="13" t="str">
        <f t="shared" si="0"/>
        <v>FY19</v>
      </c>
      <c r="F21" s="13" t="str">
        <f t="shared" si="0"/>
        <v>FY20</v>
      </c>
      <c r="G21" s="13" t="str">
        <f t="shared" si="0"/>
        <v>FY21</v>
      </c>
      <c r="H21" s="13" t="str">
        <f t="shared" si="0"/>
        <v>FY22</v>
      </c>
    </row>
    <row r="22" spans="1:10" x14ac:dyDescent="0.7">
      <c r="A22" s="14" t="s">
        <v>17</v>
      </c>
      <c r="B22" s="14" t="s">
        <v>14</v>
      </c>
      <c r="C22" s="17">
        <f t="shared" ref="C22:H22" si="1">C10/100</f>
        <v>42231.28</v>
      </c>
      <c r="D22" s="17">
        <f t="shared" si="1"/>
        <v>37665.97</v>
      </c>
      <c r="E22" s="17">
        <f t="shared" si="1"/>
        <v>23984.959999999999</v>
      </c>
      <c r="F22" s="17">
        <f t="shared" si="1"/>
        <v>27271.62</v>
      </c>
      <c r="G22" s="17">
        <f t="shared" si="1"/>
        <v>37226.15</v>
      </c>
      <c r="H22" s="17">
        <f t="shared" si="1"/>
        <v>29550.76</v>
      </c>
    </row>
    <row r="23" spans="1:10" x14ac:dyDescent="0.7">
      <c r="A23" s="15" t="s">
        <v>21</v>
      </c>
      <c r="B23" s="15" t="s">
        <v>14</v>
      </c>
      <c r="C23" s="18">
        <f t="shared" ref="C23:H23" si="2">C22-(C11-C12)/100</f>
        <v>42060.909999999996</v>
      </c>
      <c r="D23" s="18">
        <f t="shared" si="2"/>
        <v>35357.279999999999</v>
      </c>
      <c r="E23" s="18">
        <f t="shared" si="2"/>
        <v>37180.33</v>
      </c>
      <c r="F23" s="18">
        <f t="shared" si="2"/>
        <v>37907.24</v>
      </c>
      <c r="G23" s="18">
        <f t="shared" si="2"/>
        <v>48532.82</v>
      </c>
      <c r="H23" s="18">
        <f t="shared" si="2"/>
        <v>44575.58</v>
      </c>
    </row>
    <row r="24" spans="1:10" x14ac:dyDescent="0.7">
      <c r="A24" s="15" t="s">
        <v>27</v>
      </c>
      <c r="B24" s="15" t="s">
        <v>14</v>
      </c>
      <c r="C24" s="18">
        <f t="shared" ref="C24:H24" si="3">SUM(C13:C16)/100</f>
        <v>193475.64</v>
      </c>
      <c r="D24" s="18">
        <f t="shared" si="3"/>
        <v>201501.78</v>
      </c>
      <c r="E24" s="18">
        <f t="shared" si="3"/>
        <v>213409.74</v>
      </c>
      <c r="F24" s="18">
        <f t="shared" si="3"/>
        <v>256596.35</v>
      </c>
      <c r="G24" s="18">
        <f t="shared" si="3"/>
        <v>264963.58</v>
      </c>
      <c r="H24" s="18">
        <f t="shared" si="3"/>
        <v>293802.73</v>
      </c>
    </row>
    <row r="25" spans="1:10" ht="28.5" x14ac:dyDescent="0.7">
      <c r="A25" s="40" t="s">
        <v>31</v>
      </c>
      <c r="B25" s="39" t="s">
        <v>18</v>
      </c>
      <c r="C25" s="41">
        <f>C23/C24*100</f>
        <v>21.739641228218701</v>
      </c>
      <c r="D25" s="41">
        <f t="shared" ref="D25:H25" si="4">D23/D24*100</f>
        <v>17.546882216127322</v>
      </c>
      <c r="E25" s="41">
        <f t="shared" si="4"/>
        <v>17.422039875031007</v>
      </c>
      <c r="F25" s="41">
        <f t="shared" si="4"/>
        <v>14.773101799772286</v>
      </c>
      <c r="G25" s="41">
        <f t="shared" si="4"/>
        <v>18.316789047007891</v>
      </c>
      <c r="H25" s="41">
        <f t="shared" si="4"/>
        <v>15.171942071470882</v>
      </c>
    </row>
    <row r="26" spans="1:10" x14ac:dyDescent="0.7">
      <c r="A26" s="15" t="s">
        <v>17</v>
      </c>
      <c r="B26" s="15" t="s">
        <v>22</v>
      </c>
      <c r="C26" s="26">
        <f>C22/$C22*100</f>
        <v>100</v>
      </c>
      <c r="D26" s="26">
        <f t="shared" ref="D26:G26" si="5">D22/$C22*100</f>
        <v>89.189742768867063</v>
      </c>
      <c r="E26" s="26">
        <f t="shared" si="5"/>
        <v>56.794300338516855</v>
      </c>
      <c r="F26" s="26">
        <f t="shared" si="5"/>
        <v>64.576825518904471</v>
      </c>
      <c r="G26" s="26">
        <f t="shared" si="5"/>
        <v>88.14828724111608</v>
      </c>
      <c r="H26" s="26">
        <f>H22/$C22*100</f>
        <v>69.973630920019474</v>
      </c>
    </row>
    <row r="27" spans="1:10" x14ac:dyDescent="0.7">
      <c r="A27" s="15" t="s">
        <v>21</v>
      </c>
      <c r="B27" s="15" t="s">
        <v>22</v>
      </c>
      <c r="C27" s="26">
        <f t="shared" ref="C27:G28" si="6">C23/$C23*100</f>
        <v>100</v>
      </c>
      <c r="D27" s="26">
        <f t="shared" si="6"/>
        <v>84.062089954782252</v>
      </c>
      <c r="E27" s="26">
        <f t="shared" si="6"/>
        <v>88.396399412185815</v>
      </c>
      <c r="F27" s="26">
        <f t="shared" si="6"/>
        <v>90.12463115990596</v>
      </c>
      <c r="G27" s="26">
        <f t="shared" si="6"/>
        <v>115.38699471789842</v>
      </c>
      <c r="H27" s="26">
        <f>H23/$C23*100</f>
        <v>105.97863907366722</v>
      </c>
    </row>
    <row r="28" spans="1:10" x14ac:dyDescent="0.7">
      <c r="A28" s="16" t="s">
        <v>27</v>
      </c>
      <c r="B28" s="16" t="s">
        <v>22</v>
      </c>
      <c r="C28" s="24">
        <f t="shared" si="6"/>
        <v>100</v>
      </c>
      <c r="D28" s="24">
        <f t="shared" si="6"/>
        <v>104.14839821695381</v>
      </c>
      <c r="E28" s="24">
        <f t="shared" si="6"/>
        <v>110.30315754479479</v>
      </c>
      <c r="F28" s="24">
        <f t="shared" si="6"/>
        <v>132.62462912643679</v>
      </c>
      <c r="G28" s="24">
        <f t="shared" si="6"/>
        <v>136.94932343937458</v>
      </c>
      <c r="H28" s="24">
        <f>H24/$C24*100</f>
        <v>151.85515344464037</v>
      </c>
    </row>
    <row r="29" spans="1:10" ht="15" customHeight="1" x14ac:dyDescent="0.7">
      <c r="A29" s="4" t="s">
        <v>32</v>
      </c>
    </row>
    <row r="30" spans="1:10" x14ac:dyDescent="0.7">
      <c r="C30" s="19"/>
      <c r="D30" s="19"/>
      <c r="E30" s="19"/>
      <c r="F30" s="19"/>
      <c r="G30" s="19"/>
      <c r="H30" s="19"/>
    </row>
    <row r="31" spans="1:10" x14ac:dyDescent="0.7">
      <c r="A31" s="12" t="s">
        <v>30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7"/>
    <row r="33" x14ac:dyDescent="0.7"/>
    <row r="34" x14ac:dyDescent="0.7"/>
    <row r="35" x14ac:dyDescent="0.7"/>
    <row r="36" x14ac:dyDescent="0.7"/>
    <row r="37" x14ac:dyDescent="0.7"/>
    <row r="38" x14ac:dyDescent="0.7"/>
    <row r="39" x14ac:dyDescent="0.7"/>
    <row r="40" x14ac:dyDescent="0.7"/>
    <row r="41" x14ac:dyDescent="0.7"/>
    <row r="42" x14ac:dyDescent="0.7"/>
    <row r="43" x14ac:dyDescent="0.7"/>
    <row r="44" x14ac:dyDescent="0.7"/>
    <row r="45" x14ac:dyDescent="0.7"/>
    <row r="46" x14ac:dyDescent="0.7"/>
    <row r="47" x14ac:dyDescent="0.7"/>
    <row r="48" x14ac:dyDescent="0.7"/>
    <row r="49" x14ac:dyDescent="0.7"/>
    <row r="50" x14ac:dyDescent="0.7"/>
    <row r="51" x14ac:dyDescent="0.7"/>
    <row r="52" ht="15" customHeight="1" x14ac:dyDescent="0.7"/>
  </sheetData>
  <phoneticPr fontId="4"/>
  <pageMargins left="0.7" right="0.7" top="0.75" bottom="0.75" header="0.3" footer="0.3"/>
  <pageSetup paperSize="9" orientation="portrait" r:id="rId1"/>
  <ignoredErrors>
    <ignoredError sqref="C24:D24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F440083E-59B5-43DD-A7C8-488B6E47F2A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'FFO-IBD'!C12:H12</xm:f>
              <xm:sqref>I12</xm:sqref>
            </x14:sparkline>
          </x14:sparklines>
        </x14:sparklineGroup>
        <x14:sparklineGroup displayEmptyCellsAs="gap" high="1" low="1" xr2:uid="{BCE2B400-7578-4C51-9011-5B5AE0380AC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'FFO-IBD'!C11:H11</xm:f>
              <xm:sqref>I11</xm:sqref>
            </x14:sparkline>
          </x14:sparklines>
        </x14:sparklineGroup>
        <x14:sparklineGroup displayEmptyCellsAs="gap" high="1" low="1" xr2:uid="{D3970924-7E44-437F-974D-7460BD82A94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'FFO-IBD'!C13:H13</xm:f>
              <xm:sqref>I13</xm:sqref>
            </x14:sparkline>
          </x14:sparklines>
        </x14:sparklineGroup>
        <x14:sparklineGroup displayEmptyCellsAs="gap" high="1" low="1" xr2:uid="{872B9827-0DF0-41D7-B4D0-75307FFFE8E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'FFO-IBD'!C10:H10</xm:f>
              <xm:sqref>I10</xm:sqref>
            </x14:sparkline>
          </x14:sparklines>
        </x14:sparklineGroup>
        <x14:sparklineGroup displayEmptyCellsAs="gap" high="1" low="1" xr2:uid="{538BC6FB-6B9A-47DB-914B-71623D10806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'FFO-IBD'!C14:H14</xm:f>
              <xm:sqref>I14</xm:sqref>
            </x14:sparkline>
          </x14:sparklines>
        </x14:sparklineGroup>
        <x14:sparklineGroup displayEmptyCellsAs="gap" high="1" low="1" xr2:uid="{4708BBAC-4920-459B-9950-48AD8677062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'FFO-IBD'!C15:H15</xm:f>
              <xm:sqref>I15</xm:sqref>
            </x14:sparkline>
          </x14:sparklines>
        </x14:sparklineGroup>
        <x14:sparklineGroup displayEmptyCellsAs="gap" high="1" low="1" xr2:uid="{84844F48-E049-4450-B784-8C4DD894CE5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'FFO-IBD'!C16:H16</xm:f>
              <xm:sqref>I16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FFO-IBD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2023-08-22T02:27:25Z</dcterms:modified>
</cp:coreProperties>
</file>