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1" documentId="8_{5C218B68-1365-4D6C-B83A-8FB2DA6F15A0}" xr6:coauthVersionLast="47" xr6:coauthVersionMax="47" xr10:uidLastSave="{6140B944-3D91-47DF-B2D6-476C5F730C21}"/>
  <bookViews>
    <workbookView xWindow="-98" yWindow="-98" windowWidth="20715" windowHeight="13155" xr2:uid="{68E2C076-72C9-4123-A12C-10F250F0AE54}"/>
  </bookViews>
  <sheets>
    <sheet name="FOCF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6" l="1"/>
  <c r="C47" i="16" s="1"/>
  <c r="C41" i="16"/>
  <c r="H48" i="16"/>
  <c r="G48" i="16"/>
  <c r="F48" i="16"/>
  <c r="E48" i="16"/>
  <c r="D48" i="16"/>
  <c r="C48" i="16"/>
  <c r="H47" i="16"/>
  <c r="G47" i="16"/>
  <c r="F47" i="16"/>
  <c r="E47" i="16"/>
  <c r="D47" i="16"/>
  <c r="H41" i="16"/>
  <c r="H46" i="16"/>
  <c r="G46" i="16"/>
  <c r="F46" i="16"/>
  <c r="E46" i="16"/>
  <c r="D46" i="16"/>
  <c r="C46" i="16"/>
  <c r="H45" i="16"/>
  <c r="G45" i="16"/>
  <c r="F45" i="16"/>
  <c r="E45" i="16"/>
  <c r="D45" i="16"/>
  <c r="C45" i="16"/>
  <c r="H44" i="16"/>
  <c r="G44" i="16"/>
  <c r="F44" i="16"/>
  <c r="E44" i="16"/>
  <c r="D44" i="16"/>
  <c r="C44" i="16"/>
  <c r="H43" i="16"/>
  <c r="G43" i="16"/>
  <c r="F43" i="16"/>
  <c r="E43" i="16"/>
  <c r="D43" i="16"/>
  <c r="C43" i="16"/>
  <c r="H42" i="16"/>
  <c r="G42" i="16"/>
  <c r="F42" i="16"/>
  <c r="E42" i="16"/>
  <c r="D42" i="16"/>
  <c r="H40" i="16"/>
  <c r="G40" i="16"/>
  <c r="F40" i="16"/>
  <c r="E40" i="16"/>
  <c r="D40" i="16"/>
  <c r="C40" i="16"/>
  <c r="H39" i="16"/>
  <c r="G39" i="16"/>
  <c r="F39" i="16"/>
  <c r="F41" i="16" s="1"/>
  <c r="E39" i="16"/>
  <c r="D39" i="16"/>
  <c r="C39" i="16"/>
  <c r="H38" i="16"/>
  <c r="G38" i="16"/>
  <c r="F38" i="16"/>
  <c r="E38" i="16"/>
  <c r="D38" i="16"/>
  <c r="C38" i="16"/>
  <c r="G41" i="16" l="1"/>
  <c r="D41" i="16"/>
  <c r="E41" i="16"/>
</calcChain>
</file>

<file path=xl/sharedStrings.xml><?xml version="1.0" encoding="utf-8"?>
<sst xmlns="http://schemas.openxmlformats.org/spreadsheetml/2006/main" count="88" uniqueCount="56">
  <si>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</si>
  <si>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</si>
  <si>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年</t>
    <rPh sb="0" eb="1">
      <t>ネン</t>
    </rPh>
    <phoneticPr fontId="2"/>
  </si>
  <si>
    <t>百万円</t>
    <rPh sb="0" eb="3">
      <t>ヒャクマンエン</t>
    </rPh>
    <phoneticPr fontId="2"/>
  </si>
  <si>
    <t>期間</t>
    <rPh sb="0" eb="2">
      <t>キカン</t>
    </rPh>
    <phoneticPr fontId="2"/>
  </si>
  <si>
    <t>資金管理</t>
    <rPh sb="0" eb="4">
      <t>シキンカンリ</t>
    </rPh>
    <phoneticPr fontId="3"/>
  </si>
  <si>
    <t>FY17</t>
    <phoneticPr fontId="2"/>
  </si>
  <si>
    <t>FY18</t>
    <phoneticPr fontId="2"/>
  </si>
  <si>
    <t>FY19</t>
  </si>
  <si>
    <t>FY20</t>
  </si>
  <si>
    <t>FY21</t>
  </si>
  <si>
    <t>FY22</t>
  </si>
  <si>
    <t>営業CF</t>
    <rPh sb="0" eb="2">
      <t>エイギョウ</t>
    </rPh>
    <phoneticPr fontId="2"/>
  </si>
  <si>
    <t>●財務諸表</t>
    <rPh sb="1" eb="5">
      <t>ザイムショヒョウ</t>
    </rPh>
    <phoneticPr fontId="2"/>
  </si>
  <si>
    <t>億円</t>
    <rPh sb="0" eb="2">
      <t>オクエン</t>
    </rPh>
    <phoneticPr fontId="2"/>
  </si>
  <si>
    <t>※FY17=2017年度＝2018年3月期</t>
    <rPh sb="17" eb="18">
      <t>ネン</t>
    </rPh>
    <rPh sb="19" eb="21">
      <t>ガツキ</t>
    </rPh>
    <phoneticPr fontId="2"/>
  </si>
  <si>
    <t>営業CF</t>
    <rPh sb="0" eb="2">
      <t>エイギョウ</t>
    </rPh>
    <phoneticPr fontId="8"/>
  </si>
  <si>
    <t>投資CF</t>
    <rPh sb="0" eb="2">
      <t>トウシ</t>
    </rPh>
    <phoneticPr fontId="2"/>
  </si>
  <si>
    <t>投資CF</t>
    <rPh sb="0" eb="2">
      <t>トウシ</t>
    </rPh>
    <phoneticPr fontId="8"/>
  </si>
  <si>
    <t>サンプル_ダイキン工業</t>
    <rPh sb="9" eb="11">
      <t>コウギョウ</t>
    </rPh>
    <phoneticPr fontId="3"/>
  </si>
  <si>
    <t>税引前利益</t>
    <rPh sb="0" eb="3">
      <t>ゼイビキマエ</t>
    </rPh>
    <rPh sb="3" eb="5">
      <t>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</si>
  <si>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</si>
  <si>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減損損失</t>
    <rPh sb="0" eb="2">
      <t>ゲンソン</t>
    </rPh>
    <rPh sb="2" eb="4">
      <t>ソンシツ</t>
    </rPh>
    <phoneticPr fontId="2"/>
  </si>
  <si>
    <t>のれん償却額</t>
    <rPh sb="3" eb="5">
      <t>ショウキャク</t>
    </rPh>
    <rPh sb="5" eb="6">
      <t>ガク</t>
    </rPh>
    <phoneticPr fontId="2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</si>
  <si>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2"/>
  </si>
  <si>
    <t>利息の支払額</t>
    <rPh sb="0" eb="2">
      <t>リソク</t>
    </rPh>
    <rPh sb="3" eb="5">
      <t>シハライ</t>
    </rPh>
    <rPh sb="5" eb="6">
      <t>ガク</t>
    </rPh>
    <phoneticPr fontId="2"/>
  </si>
  <si>
    <t>法人税等の支払額</t>
    <phoneticPr fontId="2"/>
  </si>
  <si>
    <t>持分法による投資損益</t>
    <rPh sb="0" eb="2">
      <t>モチブン</t>
    </rPh>
    <rPh sb="2" eb="3">
      <t>ホウ</t>
    </rPh>
    <rPh sb="6" eb="8">
      <t>トウシ</t>
    </rPh>
    <rPh sb="8" eb="10">
      <t>ソンエキ</t>
    </rPh>
    <phoneticPr fontId="2"/>
  </si>
  <si>
    <t>固定資産処分損益</t>
    <rPh sb="0" eb="2">
      <t>コテイ</t>
    </rPh>
    <rPh sb="2" eb="4">
      <t>シサン</t>
    </rPh>
    <rPh sb="4" eb="6">
      <t>ショブン</t>
    </rPh>
    <rPh sb="6" eb="8">
      <t>ソンエキ</t>
    </rPh>
    <phoneticPr fontId="2"/>
  </si>
  <si>
    <t>投資有価証券売却損益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phoneticPr fontId="2"/>
  </si>
  <si>
    <t>投資有価証券評価損益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</si>
  <si>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t>売上債権の増減額</t>
    <phoneticPr fontId="2"/>
  </si>
  <si>
    <t>棚卸資産の増減額</t>
    <phoneticPr fontId="2"/>
  </si>
  <si>
    <t>仕入債務の増減額</t>
    <phoneticPr fontId="2"/>
  </si>
  <si>
    <t>未払金の増減額</t>
    <phoneticPr fontId="2"/>
  </si>
  <si>
    <t>未払費用の増減額</t>
    <phoneticPr fontId="2"/>
  </si>
  <si>
    <t>退職給付に係る負債の増減額</t>
    <phoneticPr fontId="2"/>
  </si>
  <si>
    <t>退職給付に係る資産の増減額</t>
    <phoneticPr fontId="2"/>
  </si>
  <si>
    <t>その他</t>
    <phoneticPr fontId="2"/>
  </si>
  <si>
    <t>有形固定資産の取得による支出</t>
    <phoneticPr fontId="2"/>
  </si>
  <si>
    <t>有形固定資産の売却による収入</t>
    <phoneticPr fontId="2"/>
  </si>
  <si>
    <t>貸倒引当金の増減額</t>
    <phoneticPr fontId="2"/>
  </si>
  <si>
    <t>FCF1</t>
    <phoneticPr fontId="8"/>
  </si>
  <si>
    <t>EBIT</t>
    <phoneticPr fontId="8"/>
  </si>
  <si>
    <t>償却費</t>
    <rPh sb="0" eb="3">
      <t>ショウキャクヒ</t>
    </rPh>
    <phoneticPr fontId="8"/>
  </si>
  <si>
    <t>税金支出</t>
    <rPh sb="0" eb="4">
      <t>ゼイキンシシュツ</t>
    </rPh>
    <phoneticPr fontId="8"/>
  </si>
  <si>
    <t>設備投資</t>
    <rPh sb="0" eb="2">
      <t>セツビ</t>
    </rPh>
    <rPh sb="2" eb="4">
      <t>トウシ</t>
    </rPh>
    <phoneticPr fontId="8"/>
  </si>
  <si>
    <t>FCF2</t>
    <phoneticPr fontId="8"/>
  </si>
  <si>
    <t>※FCF1=営業CF－投資CF</t>
    <rPh sb="6" eb="8">
      <t>エイギョウ</t>
    </rPh>
    <rPh sb="11" eb="13">
      <t>トウシ</t>
    </rPh>
    <phoneticPr fontId="2"/>
  </si>
  <si>
    <t>※FCF2=EBIT+償却費－税金支出－運転資本増減－設備投資</t>
    <rPh sb="11" eb="14">
      <t>ショウキャクヒ</t>
    </rPh>
    <rPh sb="15" eb="19">
      <t>ゼイキンシシュツ</t>
    </rPh>
    <rPh sb="20" eb="22">
      <t>ウンテン</t>
    </rPh>
    <rPh sb="22" eb="26">
      <t>シホンゾウゲン</t>
    </rPh>
    <rPh sb="27" eb="29">
      <t>セツビ</t>
    </rPh>
    <rPh sb="29" eb="31">
      <t>トウシ</t>
    </rPh>
    <phoneticPr fontId="2"/>
  </si>
  <si>
    <t>運転資本増減</t>
    <rPh sb="0" eb="2">
      <t>ウンテン</t>
    </rPh>
    <rPh sb="2" eb="4">
      <t>シホン</t>
    </rPh>
    <rPh sb="4" eb="6">
      <t>ゾウゲン</t>
    </rPh>
    <phoneticPr fontId="8"/>
  </si>
  <si>
    <t>フリーオペレーティングキャッシュフロー（FOCF）</t>
    <phoneticPr fontId="2"/>
  </si>
  <si>
    <t>FOCFの計算</t>
    <rPh sb="5" eb="7">
      <t>ケイサン</t>
    </rPh>
    <phoneticPr fontId="2"/>
  </si>
  <si>
    <t>FOCFの推移</t>
    <rPh sb="5" eb="7">
      <t>スイイ</t>
    </rPh>
    <phoneticPr fontId="2"/>
  </si>
  <si>
    <t>FOCF</t>
    <phoneticPr fontId="8"/>
  </si>
  <si>
    <t>※FOCF＝営業CF－設備投資</t>
    <rPh sb="6" eb="8">
      <t>エイギョウ</t>
    </rPh>
    <rPh sb="11" eb="15">
      <t>セツビトウシ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</si>
</sst>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2" borderId="0" xfId="0" applyFont="1" applyFill="1" applyAlignment="1"/>
    <xf numFmtId="0" fontId="4" fillId="2" borderId="0" xfId="3" applyFont="1" applyFill="1" applyAlignment="1"/>
    <xf numFmtId="0" fontId="4" fillId="2" borderId="0" xfId="3" applyFont="1" applyFill="1">
      <alignment vertical="center"/>
    </xf>
    <xf numFmtId="0" fontId="4" fillId="0" borderId="0" xfId="3" applyFont="1">
      <alignment vertical="center"/>
    </xf>
    <xf numFmtId="0" fontId="5" fillId="2" borderId="0" xfId="3" applyFont="1" applyFill="1" applyAlignment="1"/>
    <xf numFmtId="0" fontId="4" fillId="0" borderId="3" xfId="3" applyFont="1" applyBorder="1">
      <alignment vertical="center"/>
    </xf>
    <xf numFmtId="0" fontId="6" fillId="3" borderId="7" xfId="3" applyFont="1" applyFill="1" applyBorder="1">
      <alignment vertical="center"/>
    </xf>
    <xf numFmtId="0" fontId="6" fillId="3" borderId="8" xfId="3" applyFont="1" applyFill="1" applyBorder="1">
      <alignment vertical="center"/>
    </xf>
    <xf numFmtId="0" fontId="6" fillId="3" borderId="9" xfId="3" applyFont="1" applyFill="1" applyBorder="1">
      <alignment vertical="center"/>
    </xf>
    <xf numFmtId="0" fontId="4" fillId="0" borderId="1" xfId="3" applyFont="1" applyBorder="1" applyAlignment="1">
      <alignment vertical="center" wrapText="1"/>
    </xf>
    <xf numFmtId="0" fontId="4" fillId="0" borderId="2" xfId="3" applyFont="1" applyBorder="1">
      <alignment vertical="center"/>
    </xf>
    <xf numFmtId="0" fontId="4" fillId="0" borderId="4" xfId="3" applyFont="1" applyBorder="1">
      <alignment vertical="center"/>
    </xf>
    <xf numFmtId="0" fontId="5" fillId="2" borderId="0" xfId="3" applyFont="1" applyFill="1">
      <alignment vertical="center"/>
    </xf>
    <xf numFmtId="0" fontId="4" fillId="4" borderId="3" xfId="3" applyFont="1" applyFill="1" applyBorder="1">
      <alignment vertical="center"/>
    </xf>
    <xf numFmtId="0" fontId="4" fillId="5" borderId="15" xfId="3" applyFont="1" applyFill="1" applyBorder="1">
      <alignment vertical="center"/>
    </xf>
    <xf numFmtId="0" fontId="4" fillId="5" borderId="1" xfId="3" applyFont="1" applyFill="1" applyBorder="1">
      <alignment vertical="center"/>
    </xf>
    <xf numFmtId="0" fontId="4" fillId="5" borderId="5" xfId="3" applyFont="1" applyFill="1" applyBorder="1">
      <alignment vertical="center"/>
    </xf>
    <xf numFmtId="38" fontId="4" fillId="0" borderId="15" xfId="4" applyFont="1" applyBorder="1">
      <alignment vertical="center"/>
    </xf>
    <xf numFmtId="38" fontId="4" fillId="0" borderId="1" xfId="4" applyFont="1" applyBorder="1">
      <alignment vertical="center"/>
    </xf>
    <xf numFmtId="0" fontId="4" fillId="0" borderId="0" xfId="3" applyFont="1" applyAlignment="1">
      <alignment vertical="center" wrapText="1"/>
    </xf>
    <xf numFmtId="38" fontId="4" fillId="0" borderId="0" xfId="4" applyFont="1" applyBorder="1">
      <alignment vertical="center"/>
    </xf>
    <xf numFmtId="38" fontId="10" fillId="3" borderId="6" xfId="4" applyFont="1" applyFill="1" applyBorder="1">
      <alignment vertical="center"/>
    </xf>
    <xf numFmtId="38" fontId="10" fillId="3" borderId="11" xfId="4" applyFont="1" applyFill="1" applyBorder="1">
      <alignment vertical="center"/>
    </xf>
    <xf numFmtId="38" fontId="10" fillId="3" borderId="11" xfId="4" applyFont="1" applyFill="1" applyBorder="1" applyAlignment="1">
      <alignment vertical="center" wrapText="1"/>
    </xf>
    <xf numFmtId="38" fontId="10" fillId="3" borderId="2" xfId="4" applyFont="1" applyFill="1" applyBorder="1">
      <alignment vertical="center"/>
    </xf>
    <xf numFmtId="38" fontId="10" fillId="3" borderId="12" xfId="4" applyFont="1" applyFill="1" applyBorder="1">
      <alignment vertical="center"/>
    </xf>
    <xf numFmtId="38" fontId="10" fillId="3" borderId="13" xfId="4" applyFont="1" applyFill="1" applyBorder="1">
      <alignment vertical="center"/>
    </xf>
    <xf numFmtId="38" fontId="10" fillId="3" borderId="13" xfId="4" applyFont="1" applyFill="1" applyBorder="1" applyAlignment="1">
      <alignment vertical="center" wrapText="1"/>
    </xf>
    <xf numFmtId="38" fontId="10" fillId="3" borderId="14" xfId="4" applyFont="1" applyFill="1" applyBorder="1">
      <alignment vertical="center"/>
    </xf>
    <xf numFmtId="0" fontId="9" fillId="0" borderId="1" xfId="3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38" fontId="4" fillId="0" borderId="5" xfId="4" applyFont="1" applyBorder="1">
      <alignment vertical="center"/>
    </xf>
    <xf numFmtId="0" fontId="11" fillId="0" borderId="5" xfId="3" applyFont="1" applyBorder="1" applyAlignment="1">
      <alignment vertical="center" wrapText="1"/>
    </xf>
    <xf numFmtId="38" fontId="10" fillId="3" borderId="6" xfId="4" applyFont="1" applyFill="1" applyBorder="1" applyAlignment="1">
      <alignment vertical="center" wrapText="1"/>
    </xf>
    <xf numFmtId="0" fontId="4" fillId="5" borderId="10" xfId="3" applyFont="1" applyFill="1" applyBorder="1">
      <alignment vertical="center"/>
    </xf>
    <xf numFmtId="38" fontId="4" fillId="0" borderId="10" xfId="4" applyFont="1" applyBorder="1">
      <alignment vertical="center"/>
    </xf>
    <xf numFmtId="0" fontId="11" fillId="5" borderId="1" xfId="3" applyFont="1" applyFill="1" applyBorder="1">
      <alignment vertical="center"/>
    </xf>
  </cellXfs>
  <cellStyles count="5">
    <cellStyle name="桁区切り 2" xfId="2" xr:uid="{D1E94E73-4E06-46D4-91A6-66A927AF8370}"/>
    <cellStyle name="桁区切り 3" xfId="4" xr:uid="{E13F3FA6-95C4-477B-81C5-0CD984E0EF9C}"/>
    <cellStyle name="標準" xfId="0" builtinId="0"/>
    <cellStyle name="標準 2" xfId="1" xr:uid="{9C8304D8-48D8-410C-B73D-FF8600BF0BA1}"/>
    <cellStyle name="標準 3" xfId="3" xr:uid="{EBE7A63E-8CBC-49F7-BB35-899AC6FE9F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FOCF</a:t>
            </a:r>
            <a:r>
              <a:rPr lang="ja-JP" altLang="en-US" b="1"/>
              <a:t>の推移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740204678362573E-2"/>
          <c:y val="0.11451166666666666"/>
          <c:w val="0.83822046783625725"/>
          <c:h val="0.7026097222222221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FOCF!$A$39:$B$39</c:f>
              <c:strCache>
                <c:ptCount val="2"/>
                <c:pt idx="0">
                  <c:v>営業CF</c:v>
                </c:pt>
                <c:pt idx="1">
                  <c:v>億円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FOCF!$C$38:$H$38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FOCF!$C$39:$H$39</c:f>
              <c:numCache>
                <c:formatCode>#,##0_);[Red]\(#,##0\)</c:formatCode>
                <c:ptCount val="6"/>
                <c:pt idx="0">
                  <c:v>2237.4</c:v>
                </c:pt>
                <c:pt idx="1">
                  <c:v>2500.09</c:v>
                </c:pt>
                <c:pt idx="2">
                  <c:v>3021.66</c:v>
                </c:pt>
                <c:pt idx="3">
                  <c:v>3746.91</c:v>
                </c:pt>
                <c:pt idx="4">
                  <c:v>2450.71</c:v>
                </c:pt>
                <c:pt idx="5">
                  <c:v>1588.96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0-42CE-B82A-2552FF4ABC8F}"/>
            </c:ext>
          </c:extLst>
        </c:ser>
        <c:ser>
          <c:idx val="4"/>
          <c:order val="1"/>
          <c:tx>
            <c:strRef>
              <c:f>FOCF!$A$40:$B$40</c:f>
              <c:strCache>
                <c:ptCount val="2"/>
                <c:pt idx="0">
                  <c:v>投資CF</c:v>
                </c:pt>
                <c:pt idx="1">
                  <c:v>億円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FOCF!$C$38:$H$38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FOCF!$C$40:$H$40</c:f>
              <c:numCache>
                <c:formatCode>#,##0_);[Red]\(#,##0\)</c:formatCode>
                <c:ptCount val="6"/>
                <c:pt idx="0">
                  <c:v>-1274.58</c:v>
                </c:pt>
                <c:pt idx="1">
                  <c:v>-1657.73</c:v>
                </c:pt>
                <c:pt idx="2">
                  <c:v>-1561.87</c:v>
                </c:pt>
                <c:pt idx="3">
                  <c:v>-1596.66</c:v>
                </c:pt>
                <c:pt idx="4">
                  <c:v>-1807.89</c:v>
                </c:pt>
                <c:pt idx="5">
                  <c:v>-2297.9299999999998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0-42CE-B82A-2552FF4AB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7"/>
        <c:axId val="2040935679"/>
        <c:axId val="1750181951"/>
      </c:barChart>
      <c:lineChart>
        <c:grouping val="standard"/>
        <c:varyColors val="0"/>
        <c:ser>
          <c:idx val="5"/>
          <c:order val="2"/>
          <c:tx>
            <c:strRef>
              <c:f>FOCF!$A$41:$B$41</c:f>
              <c:strCache>
                <c:ptCount val="2"/>
                <c:pt idx="0">
                  <c:v>FCF1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FOCF!$C$38:$H$38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FOCF!$C$41:$H$41</c:f>
              <c:numCache>
                <c:formatCode>#,##0_);[Red]\(#,##0\)</c:formatCode>
                <c:ptCount val="6"/>
                <c:pt idx="0">
                  <c:v>962.82000000000016</c:v>
                </c:pt>
                <c:pt idx="1">
                  <c:v>842.36000000000013</c:v>
                </c:pt>
                <c:pt idx="2">
                  <c:v>1459.79</c:v>
                </c:pt>
                <c:pt idx="3">
                  <c:v>2150.25</c:v>
                </c:pt>
                <c:pt idx="4">
                  <c:v>642.81999999999994</c:v>
                </c:pt>
                <c:pt idx="5">
                  <c:v>-708.9699999999998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10-42CE-B82A-2552FF4ABC8F}"/>
            </c:ext>
          </c:extLst>
        </c:ser>
        <c:ser>
          <c:idx val="2"/>
          <c:order val="3"/>
          <c:tx>
            <c:strRef>
              <c:f>FOCF!$A$47:$B$47</c:f>
              <c:strCache>
                <c:ptCount val="2"/>
                <c:pt idx="0">
                  <c:v>FCF2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FOCF!$C$38:$H$38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FOCF!$C$47:$H$47</c:f>
              <c:numCache>
                <c:formatCode>#,##0_);[Red]\(#,##0\)</c:formatCode>
                <c:ptCount val="6"/>
                <c:pt idx="0">
                  <c:v>1387.87</c:v>
                </c:pt>
                <c:pt idx="1">
                  <c:v>1647.1100000000006</c:v>
                </c:pt>
                <c:pt idx="2">
                  <c:v>2066.48</c:v>
                </c:pt>
                <c:pt idx="3">
                  <c:v>2739.0000000000005</c:v>
                </c:pt>
                <c:pt idx="4">
                  <c:v>1320.4799999999998</c:v>
                </c:pt>
                <c:pt idx="5">
                  <c:v>-81.839999999999691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10-42CE-B82A-2552FF4ABC8F}"/>
            </c:ext>
          </c:extLst>
        </c:ser>
        <c:ser>
          <c:idx val="9"/>
          <c:order val="4"/>
          <c:tx>
            <c:strRef>
              <c:f>FOCF!$A$48:$B$48</c:f>
              <c:strCache>
                <c:ptCount val="2"/>
                <c:pt idx="0">
                  <c:v>FOCF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  <a:alpha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FOCF!$C$38:$H$38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FOCF!$C$48:$H$48</c:f>
              <c:numCache>
                <c:formatCode>#,##0_);[Red]\(#,##0\)</c:formatCode>
                <c:ptCount val="6"/>
                <c:pt idx="0">
                  <c:v>1404.54</c:v>
                </c:pt>
                <c:pt idx="1">
                  <c:v>1663.4300000000003</c:v>
                </c:pt>
                <c:pt idx="2">
                  <c:v>2080.3399999999997</c:v>
                </c:pt>
                <c:pt idx="3">
                  <c:v>2744.43</c:v>
                </c:pt>
                <c:pt idx="4">
                  <c:v>1363.1000000000001</c:v>
                </c:pt>
                <c:pt idx="5">
                  <c:v>-93.230000000000018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10-42CE-B82A-2552FF4AB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935679"/>
        <c:axId val="1750181951"/>
      </c:lineChart>
      <c:catAx>
        <c:axId val="2040935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50181951"/>
        <c:crosses val="autoZero"/>
        <c:auto val="1"/>
        <c:lblAlgn val="ctr"/>
        <c:lblOffset val="100"/>
        <c:noMultiLvlLbl val="0"/>
      </c:catAx>
      <c:valAx>
        <c:axId val="1750181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5.5701754385964908E-3"/>
              <c:y val="1.86530555555555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40935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1.3788596491228064E-2"/>
          <c:y val="0.90978416666666662"/>
          <c:w val="0.84162032163742695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53</xdr:row>
      <xdr:rowOff>100012</xdr:rowOff>
    </xdr:from>
    <xdr:to>
      <xdr:col>9</xdr:col>
      <xdr:colOff>320137</xdr:colOff>
      <xdr:row>72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396D5A4-6157-437C-8FC4-57526AAF4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9384-2C28-4DA9-B57E-B80F09779948}">
  <dimension ref="A1:J74"/>
  <sheetViews>
    <sheetView showGridLines="0" tabSelected="1" workbookViewId="0">
      <selection activeCell="A5" sqref="A5"/>
    </sheetView>
  </sheetViews>
  <sheetFormatPr defaultColWidth="0" defaultRowHeight="15" customHeight="1" zeroHeight="1" x14ac:dyDescent="0.7"/>
  <cols>
    <col min="1" max="9" width="9.5625" style="4" customWidth="1"/>
    <col min="10" max="10" width="8.5625" style="4" customWidth="1"/>
    <col min="11" max="16384" width="10" style="4" hidden="1"/>
  </cols>
  <sheetData>
    <row r="1" spans="1:10" x14ac:dyDescent="0.45">
      <c r="A1" s="1" t="s">
        <v>5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45">
      <c r="A2" s="2" t="s">
        <v>51</v>
      </c>
      <c r="B2" s="2"/>
      <c r="C2" s="2"/>
      <c r="D2" s="2"/>
      <c r="E2" s="2"/>
      <c r="F2" s="2"/>
      <c r="G2" s="2"/>
      <c r="H2" s="2"/>
      <c r="I2" s="2"/>
      <c r="J2" s="3"/>
    </row>
    <row r="3" spans="1:10" x14ac:dyDescent="0.45">
      <c r="A3" s="2" t="s">
        <v>19</v>
      </c>
      <c r="B3" s="2"/>
      <c r="C3" s="2"/>
      <c r="D3" s="2"/>
      <c r="E3" s="2"/>
      <c r="F3" s="2"/>
      <c r="G3" s="2"/>
      <c r="H3" s="2"/>
      <c r="I3" s="2"/>
      <c r="J3" s="3"/>
    </row>
    <row r="4" spans="1:10" x14ac:dyDescent="0.45">
      <c r="A4" s="2" t="s">
        <v>0</v>
      </c>
      <c r="B4" s="2"/>
      <c r="C4" s="2"/>
      <c r="D4" s="2"/>
      <c r="E4" s="2"/>
      <c r="F4" s="2"/>
      <c r="G4" s="2"/>
      <c r="H4" s="2"/>
      <c r="I4" s="2"/>
      <c r="J4" s="3"/>
    </row>
    <row r="5" spans="1:10" x14ac:dyDescent="0.7"/>
    <row r="6" spans="1:10" x14ac:dyDescent="0.45">
      <c r="A6" s="5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7"/>
    <row r="8" spans="1:10" ht="15.4" thickBot="1" x14ac:dyDescent="0.75">
      <c r="A8" s="6" t="s">
        <v>13</v>
      </c>
      <c r="B8" s="6"/>
    </row>
    <row r="9" spans="1:10" x14ac:dyDescent="0.7">
      <c r="A9" s="4" t="s">
        <v>4</v>
      </c>
      <c r="B9" s="4" t="s">
        <v>2</v>
      </c>
      <c r="C9" s="7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9" t="s">
        <v>11</v>
      </c>
    </row>
    <row r="10" spans="1:10" x14ac:dyDescent="0.7">
      <c r="A10" s="10" t="s">
        <v>12</v>
      </c>
      <c r="B10" s="11" t="s">
        <v>3</v>
      </c>
      <c r="C10" s="22">
        <v>223740</v>
      </c>
      <c r="D10" s="23">
        <v>250009</v>
      </c>
      <c r="E10" s="24">
        <v>302166</v>
      </c>
      <c r="F10" s="24">
        <v>374691</v>
      </c>
      <c r="G10" s="23">
        <v>245071</v>
      </c>
      <c r="H10" s="25">
        <v>158896</v>
      </c>
    </row>
    <row r="11" spans="1:10" x14ac:dyDescent="0.7">
      <c r="A11" s="10" t="s">
        <v>17</v>
      </c>
      <c r="B11" s="11" t="s">
        <v>3</v>
      </c>
      <c r="C11" s="22">
        <v>-127458</v>
      </c>
      <c r="D11" s="23">
        <v>-165773</v>
      </c>
      <c r="E11" s="24">
        <v>-156187</v>
      </c>
      <c r="F11" s="24">
        <v>-159666</v>
      </c>
      <c r="G11" s="23">
        <v>-180789</v>
      </c>
      <c r="H11" s="25">
        <v>-229793</v>
      </c>
    </row>
    <row r="12" spans="1:10" x14ac:dyDescent="0.7">
      <c r="A12" s="30" t="s">
        <v>20</v>
      </c>
      <c r="B12" s="11" t="s">
        <v>3</v>
      </c>
      <c r="C12" s="22">
        <v>251857</v>
      </c>
      <c r="D12" s="23">
        <v>275310</v>
      </c>
      <c r="E12" s="24">
        <v>256180</v>
      </c>
      <c r="F12" s="24">
        <v>238543</v>
      </c>
      <c r="G12" s="23">
        <v>328056</v>
      </c>
      <c r="H12" s="25">
        <v>373384</v>
      </c>
    </row>
    <row r="13" spans="1:10" ht="24" x14ac:dyDescent="0.7">
      <c r="A13" s="31" t="s">
        <v>27</v>
      </c>
      <c r="B13" s="11" t="s">
        <v>3</v>
      </c>
      <c r="C13" s="22">
        <v>-2547</v>
      </c>
      <c r="D13" s="23">
        <v>-2118</v>
      </c>
      <c r="E13" s="24">
        <v>-166</v>
      </c>
      <c r="F13" s="24">
        <v>-7</v>
      </c>
      <c r="G13" s="23">
        <v>-1401</v>
      </c>
      <c r="H13" s="25">
        <v>-1697</v>
      </c>
    </row>
    <row r="14" spans="1:10" ht="24" x14ac:dyDescent="0.7">
      <c r="A14" s="31" t="s">
        <v>28</v>
      </c>
      <c r="B14" s="11" t="s">
        <v>3</v>
      </c>
      <c r="C14" s="22">
        <v>495</v>
      </c>
      <c r="D14" s="23">
        <v>802</v>
      </c>
      <c r="E14" s="24">
        <v>453</v>
      </c>
      <c r="F14" s="24">
        <v>1207</v>
      </c>
      <c r="G14" s="23">
        <v>581</v>
      </c>
      <c r="H14" s="25">
        <v>1036</v>
      </c>
    </row>
    <row r="15" spans="1:10" ht="24" x14ac:dyDescent="0.7">
      <c r="A15" s="31" t="s">
        <v>29</v>
      </c>
      <c r="B15" s="11" t="s">
        <v>3</v>
      </c>
      <c r="C15" s="22">
        <v>-223</v>
      </c>
      <c r="D15" s="23">
        <v>-40</v>
      </c>
      <c r="E15" s="24">
        <v>-10809</v>
      </c>
      <c r="F15" s="24">
        <v>-313</v>
      </c>
      <c r="G15" s="23">
        <v>-5749</v>
      </c>
      <c r="H15" s="25">
        <v>-16085</v>
      </c>
    </row>
    <row r="16" spans="1:10" ht="24" x14ac:dyDescent="0.7">
      <c r="A16" s="31" t="s">
        <v>30</v>
      </c>
      <c r="B16" s="11" t="s">
        <v>3</v>
      </c>
      <c r="C16" s="22">
        <v>0</v>
      </c>
      <c r="D16" s="23">
        <v>315</v>
      </c>
      <c r="E16" s="24">
        <v>579</v>
      </c>
      <c r="F16" s="24">
        <v>472</v>
      </c>
      <c r="G16" s="23">
        <v>307</v>
      </c>
      <c r="H16" s="25">
        <v>343</v>
      </c>
    </row>
    <row r="17" spans="1:8" ht="24" x14ac:dyDescent="0.7">
      <c r="A17" s="31" t="s">
        <v>24</v>
      </c>
      <c r="B17" s="11" t="s">
        <v>3</v>
      </c>
      <c r="C17" s="22">
        <v>11835</v>
      </c>
      <c r="D17" s="23">
        <v>12831</v>
      </c>
      <c r="E17" s="24">
        <v>13568</v>
      </c>
      <c r="F17" s="24">
        <v>10759</v>
      </c>
      <c r="G17" s="23">
        <v>12998</v>
      </c>
      <c r="H17" s="25">
        <v>18257</v>
      </c>
    </row>
    <row r="18" spans="1:8" x14ac:dyDescent="0.7">
      <c r="A18" s="31" t="s">
        <v>25</v>
      </c>
      <c r="B18" s="11" t="s">
        <v>3</v>
      </c>
      <c r="C18" s="22">
        <v>-10688</v>
      </c>
      <c r="D18" s="23">
        <v>-11817</v>
      </c>
      <c r="E18" s="24">
        <v>-11822</v>
      </c>
      <c r="F18" s="24">
        <v>-9537</v>
      </c>
      <c r="G18" s="23">
        <v>-8837</v>
      </c>
      <c r="H18" s="25">
        <v>-20483</v>
      </c>
    </row>
    <row r="19" spans="1:8" x14ac:dyDescent="0.7">
      <c r="A19" s="30" t="s">
        <v>21</v>
      </c>
      <c r="B19" s="11" t="s">
        <v>3</v>
      </c>
      <c r="C19" s="22">
        <v>66653</v>
      </c>
      <c r="D19" s="23">
        <v>72323</v>
      </c>
      <c r="E19" s="24">
        <v>97802</v>
      </c>
      <c r="F19" s="24">
        <v>103543</v>
      </c>
      <c r="G19" s="24">
        <v>115378</v>
      </c>
      <c r="H19" s="25">
        <v>142728</v>
      </c>
    </row>
    <row r="20" spans="1:8" x14ac:dyDescent="0.7">
      <c r="A20" s="10" t="s">
        <v>22</v>
      </c>
      <c r="B20" s="11" t="s">
        <v>3</v>
      </c>
      <c r="C20" s="22"/>
      <c r="D20" s="23"/>
      <c r="E20" s="24">
        <v>23554</v>
      </c>
      <c r="F20" s="24">
        <v>225</v>
      </c>
      <c r="G20" s="23">
        <v>3667</v>
      </c>
      <c r="H20" s="25">
        <v>8582</v>
      </c>
    </row>
    <row r="21" spans="1:8" x14ac:dyDescent="0.7">
      <c r="A21" s="31" t="s">
        <v>23</v>
      </c>
      <c r="B21" s="11" t="s">
        <v>3</v>
      </c>
      <c r="C21" s="22">
        <v>28180</v>
      </c>
      <c r="D21" s="23">
        <v>26992</v>
      </c>
      <c r="E21" s="24">
        <v>30683</v>
      </c>
      <c r="F21" s="24">
        <v>30050</v>
      </c>
      <c r="G21" s="23">
        <v>32684</v>
      </c>
      <c r="H21" s="25">
        <v>39496</v>
      </c>
    </row>
    <row r="22" spans="1:8" ht="24" x14ac:dyDescent="0.7">
      <c r="A22" s="31" t="s">
        <v>26</v>
      </c>
      <c r="B22" s="11" t="s">
        <v>3</v>
      </c>
      <c r="C22" s="22">
        <v>-83239</v>
      </c>
      <c r="D22" s="23">
        <v>-71415</v>
      </c>
      <c r="E22" s="24">
        <v>-87360</v>
      </c>
      <c r="F22" s="24">
        <v>-67588</v>
      </c>
      <c r="G22" s="23">
        <v>-96736</v>
      </c>
      <c r="H22" s="25">
        <v>-127708</v>
      </c>
    </row>
    <row r="23" spans="1:8" ht="24" x14ac:dyDescent="0.7">
      <c r="A23" s="31" t="s">
        <v>41</v>
      </c>
      <c r="B23" s="11" t="s">
        <v>3</v>
      </c>
      <c r="C23" s="22">
        <v>173</v>
      </c>
      <c r="D23" s="23">
        <v>792</v>
      </c>
      <c r="E23" s="24">
        <v>1541</v>
      </c>
      <c r="F23" s="24">
        <v>1536</v>
      </c>
      <c r="G23" s="23">
        <v>2003</v>
      </c>
      <c r="H23" s="25">
        <v>391</v>
      </c>
    </row>
    <row r="24" spans="1:8" ht="24" x14ac:dyDescent="0.7">
      <c r="A24" s="31" t="s">
        <v>31</v>
      </c>
      <c r="B24" s="11" t="s">
        <v>3</v>
      </c>
      <c r="C24" s="22">
        <v>-23387</v>
      </c>
      <c r="D24" s="23">
        <v>-37638</v>
      </c>
      <c r="E24" s="24">
        <v>-950</v>
      </c>
      <c r="F24" s="24">
        <v>-1025</v>
      </c>
      <c r="G24" s="23">
        <v>-76684</v>
      </c>
      <c r="H24" s="25">
        <v>-61814</v>
      </c>
    </row>
    <row r="25" spans="1:8" ht="24" x14ac:dyDescent="0.7">
      <c r="A25" s="31" t="s">
        <v>32</v>
      </c>
      <c r="B25" s="11" t="s">
        <v>3</v>
      </c>
      <c r="C25" s="22">
        <v>-26537</v>
      </c>
      <c r="D25" s="23">
        <v>-38790</v>
      </c>
      <c r="E25" s="24">
        <v>-14315</v>
      </c>
      <c r="F25" s="24">
        <v>-7747</v>
      </c>
      <c r="G25" s="23">
        <v>-151026</v>
      </c>
      <c r="H25" s="25">
        <v>-267554</v>
      </c>
    </row>
    <row r="26" spans="1:8" ht="24" x14ac:dyDescent="0.7">
      <c r="A26" s="31" t="s">
        <v>33</v>
      </c>
      <c r="B26" s="11" t="s">
        <v>3</v>
      </c>
      <c r="C26" s="22">
        <v>4399</v>
      </c>
      <c r="D26" s="23">
        <v>8619</v>
      </c>
      <c r="E26" s="24">
        <v>-6364</v>
      </c>
      <c r="F26" s="24">
        <v>25036</v>
      </c>
      <c r="G26" s="23">
        <v>45539</v>
      </c>
      <c r="H26" s="25">
        <v>24178</v>
      </c>
    </row>
    <row r="27" spans="1:8" ht="24" x14ac:dyDescent="0.7">
      <c r="A27" s="31" t="s">
        <v>34</v>
      </c>
      <c r="B27" s="11" t="s">
        <v>3</v>
      </c>
      <c r="C27" s="22"/>
      <c r="D27" s="23"/>
      <c r="E27" s="24">
        <v>-3772</v>
      </c>
      <c r="F27" s="24">
        <v>19617</v>
      </c>
      <c r="G27" s="23">
        <v>10097</v>
      </c>
      <c r="H27" s="25">
        <v>1434</v>
      </c>
    </row>
    <row r="28" spans="1:8" ht="24" x14ac:dyDescent="0.7">
      <c r="A28" s="31" t="s">
        <v>35</v>
      </c>
      <c r="B28" s="11" t="s">
        <v>3</v>
      </c>
      <c r="C28" s="22"/>
      <c r="D28" s="23"/>
      <c r="E28" s="24">
        <v>12160</v>
      </c>
      <c r="F28" s="24">
        <v>6448</v>
      </c>
      <c r="G28" s="23">
        <v>34086</v>
      </c>
      <c r="H28" s="25">
        <v>25279</v>
      </c>
    </row>
    <row r="29" spans="1:8" ht="36" x14ac:dyDescent="0.7">
      <c r="A29" s="31" t="s">
        <v>36</v>
      </c>
      <c r="B29" s="11" t="s">
        <v>3</v>
      </c>
      <c r="C29" s="22">
        <v>-1964</v>
      </c>
      <c r="D29" s="23">
        <v>-137</v>
      </c>
      <c r="E29" s="24">
        <v>2606</v>
      </c>
      <c r="F29" s="24">
        <v>468</v>
      </c>
      <c r="G29" s="23">
        <v>822</v>
      </c>
      <c r="H29" s="25">
        <v>858</v>
      </c>
    </row>
    <row r="30" spans="1:8" ht="36" x14ac:dyDescent="0.7">
      <c r="A30" s="31" t="s">
        <v>37</v>
      </c>
      <c r="B30" s="11" t="s">
        <v>3</v>
      </c>
      <c r="C30" s="34">
        <v>-1906</v>
      </c>
      <c r="D30" s="23">
        <v>291</v>
      </c>
      <c r="E30" s="24">
        <v>1695</v>
      </c>
      <c r="F30" s="24">
        <v>-7064</v>
      </c>
      <c r="G30" s="23">
        <v>-6316</v>
      </c>
      <c r="H30" s="25">
        <v>3265</v>
      </c>
    </row>
    <row r="31" spans="1:8" x14ac:dyDescent="0.7">
      <c r="A31" s="31" t="s">
        <v>38</v>
      </c>
      <c r="B31" s="11" t="s">
        <v>3</v>
      </c>
      <c r="C31" s="22">
        <v>11266</v>
      </c>
      <c r="D31" s="23">
        <v>14085</v>
      </c>
      <c r="E31" s="24">
        <v>-991</v>
      </c>
      <c r="F31" s="24">
        <v>31969</v>
      </c>
      <c r="G31" s="23">
        <v>9662</v>
      </c>
      <c r="H31" s="25">
        <v>11693</v>
      </c>
    </row>
    <row r="32" spans="1:8" ht="36" x14ac:dyDescent="0.7">
      <c r="A32" s="31" t="s">
        <v>39</v>
      </c>
      <c r="B32" s="11" t="s">
        <v>3</v>
      </c>
      <c r="C32" s="22">
        <v>-85679</v>
      </c>
      <c r="D32" s="23">
        <v>-85487</v>
      </c>
      <c r="E32" s="24">
        <v>-98094</v>
      </c>
      <c r="F32" s="24">
        <v>-104971</v>
      </c>
      <c r="G32" s="23">
        <v>-114106</v>
      </c>
      <c r="H32" s="25">
        <v>-175076</v>
      </c>
    </row>
    <row r="33" spans="1:10" ht="36.4" thickBot="1" x14ac:dyDescent="0.75">
      <c r="A33" s="33" t="s">
        <v>40</v>
      </c>
      <c r="B33" s="12" t="s">
        <v>3</v>
      </c>
      <c r="C33" s="26">
        <v>2393</v>
      </c>
      <c r="D33" s="27">
        <v>1821</v>
      </c>
      <c r="E33" s="28">
        <v>3962</v>
      </c>
      <c r="F33" s="28">
        <v>4723</v>
      </c>
      <c r="G33" s="27">
        <v>5345</v>
      </c>
      <c r="H33" s="29">
        <v>6857</v>
      </c>
    </row>
    <row r="34" spans="1:10" x14ac:dyDescent="0.7">
      <c r="C34" s="4" t="s">
        <v>15</v>
      </c>
    </row>
    <row r="35" spans="1:10" x14ac:dyDescent="0.7"/>
    <row r="36" spans="1:10" x14ac:dyDescent="0.7">
      <c r="A36" s="13" t="s">
        <v>52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7">
      <c r="C37" s="6"/>
      <c r="D37" s="6"/>
      <c r="E37" s="6"/>
      <c r="F37" s="6"/>
      <c r="G37" s="6"/>
      <c r="H37" s="6"/>
    </row>
    <row r="38" spans="1:10" x14ac:dyDescent="0.7">
      <c r="A38" s="6"/>
      <c r="B38" s="6"/>
      <c r="C38" s="14" t="str">
        <f t="shared" ref="C38:H38" si="0">C9</f>
        <v>FY17</v>
      </c>
      <c r="D38" s="14" t="str">
        <f t="shared" si="0"/>
        <v>FY18</v>
      </c>
      <c r="E38" s="14" t="str">
        <f t="shared" si="0"/>
        <v>FY19</v>
      </c>
      <c r="F38" s="14" t="str">
        <f t="shared" si="0"/>
        <v>FY20</v>
      </c>
      <c r="G38" s="14" t="str">
        <f t="shared" si="0"/>
        <v>FY21</v>
      </c>
      <c r="H38" s="14" t="str">
        <f t="shared" si="0"/>
        <v>FY22</v>
      </c>
    </row>
    <row r="39" spans="1:10" x14ac:dyDescent="0.7">
      <c r="A39" s="15" t="s">
        <v>16</v>
      </c>
      <c r="B39" s="15" t="s">
        <v>14</v>
      </c>
      <c r="C39" s="18">
        <f t="shared" ref="C39:H40" si="1">C10/100</f>
        <v>2237.4</v>
      </c>
      <c r="D39" s="18">
        <f t="shared" si="1"/>
        <v>2500.09</v>
      </c>
      <c r="E39" s="18">
        <f t="shared" si="1"/>
        <v>3021.66</v>
      </c>
      <c r="F39" s="18">
        <f t="shared" si="1"/>
        <v>3746.91</v>
      </c>
      <c r="G39" s="18">
        <f t="shared" si="1"/>
        <v>2450.71</v>
      </c>
      <c r="H39" s="18">
        <f t="shared" si="1"/>
        <v>1588.96</v>
      </c>
    </row>
    <row r="40" spans="1:10" x14ac:dyDescent="0.7">
      <c r="A40" s="16" t="s">
        <v>18</v>
      </c>
      <c r="B40" s="16" t="s">
        <v>14</v>
      </c>
      <c r="C40" s="19">
        <f>C11/100</f>
        <v>-1274.58</v>
      </c>
      <c r="D40" s="19">
        <f t="shared" si="1"/>
        <v>-1657.73</v>
      </c>
      <c r="E40" s="19">
        <f t="shared" si="1"/>
        <v>-1561.87</v>
      </c>
      <c r="F40" s="19">
        <f t="shared" si="1"/>
        <v>-1596.66</v>
      </c>
      <c r="G40" s="19">
        <f t="shared" si="1"/>
        <v>-1807.89</v>
      </c>
      <c r="H40" s="19">
        <f t="shared" si="1"/>
        <v>-2297.9299999999998</v>
      </c>
    </row>
    <row r="41" spans="1:10" x14ac:dyDescent="0.7">
      <c r="A41" s="17" t="s">
        <v>42</v>
      </c>
      <c r="B41" s="17" t="s">
        <v>14</v>
      </c>
      <c r="C41" s="32">
        <f>SUM(C39:C40)</f>
        <v>962.82000000000016</v>
      </c>
      <c r="D41" s="32">
        <f t="shared" ref="D41:H41" si="2">SUM(D39:D40)</f>
        <v>842.36000000000013</v>
      </c>
      <c r="E41" s="32">
        <f t="shared" si="2"/>
        <v>1459.79</v>
      </c>
      <c r="F41" s="32">
        <f t="shared" si="2"/>
        <v>2150.25</v>
      </c>
      <c r="G41" s="32">
        <f t="shared" si="2"/>
        <v>642.81999999999994</v>
      </c>
      <c r="H41" s="32">
        <f>SUM(H39:H40)</f>
        <v>-708.9699999999998</v>
      </c>
    </row>
    <row r="42" spans="1:10" x14ac:dyDescent="0.7">
      <c r="A42" s="16" t="s">
        <v>43</v>
      </c>
      <c r="B42" s="16" t="s">
        <v>14</v>
      </c>
      <c r="C42" s="19">
        <f>(SUM(C12:C16)-SUM(C17:C18))/100</f>
        <v>2484.35</v>
      </c>
      <c r="D42" s="19">
        <f>(SUM(D12:D16)-SUM(D17:D18))/100</f>
        <v>2732.55</v>
      </c>
      <c r="E42" s="19">
        <f t="shared" ref="E42:H42" si="3">(SUM(E12:E16)-SUM(E17:E18))/100</f>
        <v>2444.91</v>
      </c>
      <c r="F42" s="19">
        <f t="shared" si="3"/>
        <v>2386.8000000000002</v>
      </c>
      <c r="G42" s="19">
        <f t="shared" si="3"/>
        <v>3176.33</v>
      </c>
      <c r="H42" s="19">
        <f t="shared" si="3"/>
        <v>3592.07</v>
      </c>
    </row>
    <row r="43" spans="1:10" x14ac:dyDescent="0.7">
      <c r="A43" s="35" t="s">
        <v>44</v>
      </c>
      <c r="B43" s="35" t="s">
        <v>14</v>
      </c>
      <c r="C43" s="36">
        <f>SUM(C19:C21)/100</f>
        <v>948.33</v>
      </c>
      <c r="D43" s="36">
        <f>SUM(D19:D21)/100</f>
        <v>993.15</v>
      </c>
      <c r="E43" s="36">
        <f t="shared" ref="E43:H43" si="4">SUM(E19:E21)/100</f>
        <v>1520.39</v>
      </c>
      <c r="F43" s="36">
        <f t="shared" si="4"/>
        <v>1338.18</v>
      </c>
      <c r="G43" s="36">
        <f t="shared" si="4"/>
        <v>1517.29</v>
      </c>
      <c r="H43" s="36">
        <f t="shared" si="4"/>
        <v>1908.06</v>
      </c>
    </row>
    <row r="44" spans="1:10" x14ac:dyDescent="0.7">
      <c r="A44" s="16" t="s">
        <v>45</v>
      </c>
      <c r="B44" s="16" t="s">
        <v>14</v>
      </c>
      <c r="C44" s="19">
        <f>C22/100</f>
        <v>-832.39</v>
      </c>
      <c r="D44" s="19">
        <f t="shared" ref="D44:H44" si="5">D22/100</f>
        <v>-714.15</v>
      </c>
      <c r="E44" s="19">
        <f t="shared" si="5"/>
        <v>-873.6</v>
      </c>
      <c r="F44" s="19">
        <f t="shared" si="5"/>
        <v>-675.88</v>
      </c>
      <c r="G44" s="19">
        <f t="shared" si="5"/>
        <v>-967.36</v>
      </c>
      <c r="H44" s="19">
        <f t="shared" si="5"/>
        <v>-1277.08</v>
      </c>
    </row>
    <row r="45" spans="1:10" x14ac:dyDescent="0.7">
      <c r="A45" s="37" t="s">
        <v>50</v>
      </c>
      <c r="B45" s="16" t="s">
        <v>14</v>
      </c>
      <c r="C45" s="19">
        <f>SUM(C23:C31)/100</f>
        <v>-379.56</v>
      </c>
      <c r="D45" s="19">
        <f t="shared" ref="D45:H45" si="6">SUM(D23:D31)/100</f>
        <v>-527.78</v>
      </c>
      <c r="E45" s="19">
        <f t="shared" si="6"/>
        <v>-83.9</v>
      </c>
      <c r="F45" s="19">
        <f t="shared" si="6"/>
        <v>692.38</v>
      </c>
      <c r="G45" s="19">
        <f t="shared" si="6"/>
        <v>-1318.17</v>
      </c>
      <c r="H45" s="19">
        <f t="shared" si="6"/>
        <v>-2622.7</v>
      </c>
    </row>
    <row r="46" spans="1:10" x14ac:dyDescent="0.7">
      <c r="A46" s="15" t="s">
        <v>46</v>
      </c>
      <c r="B46" s="15" t="s">
        <v>14</v>
      </c>
      <c r="C46" s="18">
        <f>SUM(C32:C33)/100</f>
        <v>-832.86</v>
      </c>
      <c r="D46" s="18">
        <f t="shared" ref="D46:H46" si="7">SUM(D32:D33)/100</f>
        <v>-836.66</v>
      </c>
      <c r="E46" s="18">
        <f t="shared" si="7"/>
        <v>-941.32</v>
      </c>
      <c r="F46" s="18">
        <f t="shared" si="7"/>
        <v>-1002.48</v>
      </c>
      <c r="G46" s="18">
        <f t="shared" si="7"/>
        <v>-1087.6099999999999</v>
      </c>
      <c r="H46" s="18">
        <f t="shared" si="7"/>
        <v>-1682.19</v>
      </c>
    </row>
    <row r="47" spans="1:10" x14ac:dyDescent="0.7">
      <c r="A47" s="17" t="s">
        <v>47</v>
      </c>
      <c r="B47" s="17" t="s">
        <v>14</v>
      </c>
      <c r="C47" s="32">
        <f>SUM(C42:C46)</f>
        <v>1387.87</v>
      </c>
      <c r="D47" s="32">
        <f>SUM(D42:D46)</f>
        <v>1647.1100000000006</v>
      </c>
      <c r="E47" s="32">
        <f>SUM(E42:E46)</f>
        <v>2066.48</v>
      </c>
      <c r="F47" s="32">
        <f>SUM(F42:F46)</f>
        <v>2739.0000000000005</v>
      </c>
      <c r="G47" s="32">
        <f>SUM(G42:G46)</f>
        <v>1320.4799999999998</v>
      </c>
      <c r="H47" s="32">
        <f>SUM(H42:H46)</f>
        <v>-81.839999999999691</v>
      </c>
    </row>
    <row r="48" spans="1:10" x14ac:dyDescent="0.7">
      <c r="A48" s="17" t="s">
        <v>54</v>
      </c>
      <c r="B48" s="17" t="s">
        <v>14</v>
      </c>
      <c r="C48" s="32">
        <f>SUM(C39,C46)</f>
        <v>1404.54</v>
      </c>
      <c r="D48" s="32">
        <f>SUM(D39,D46)</f>
        <v>1663.4300000000003</v>
      </c>
      <c r="E48" s="32">
        <f>SUM(E39,E46)</f>
        <v>2080.3399999999997</v>
      </c>
      <c r="F48" s="32">
        <f>SUM(F39,F46)</f>
        <v>2744.43</v>
      </c>
      <c r="G48" s="32">
        <f>SUM(G39,G46)</f>
        <v>1363.1000000000001</v>
      </c>
      <c r="H48" s="32">
        <f>SUM(H39,H46)</f>
        <v>-93.230000000000018</v>
      </c>
    </row>
    <row r="49" spans="1:10" x14ac:dyDescent="0.7">
      <c r="A49" s="4" t="s">
        <v>48</v>
      </c>
      <c r="C49" s="21"/>
      <c r="D49" s="21"/>
      <c r="E49" s="21"/>
      <c r="F49" s="21"/>
      <c r="G49" s="21"/>
      <c r="H49" s="21"/>
    </row>
    <row r="50" spans="1:10" x14ac:dyDescent="0.7">
      <c r="A50" s="4" t="s">
        <v>49</v>
      </c>
      <c r="C50" s="21"/>
      <c r="D50" s="21"/>
      <c r="E50" s="21"/>
      <c r="F50" s="21"/>
      <c r="G50" s="21"/>
      <c r="H50" s="21"/>
    </row>
    <row r="51" spans="1:10" x14ac:dyDescent="0.7">
      <c r="A51" s="4" t="s">
        <v>55</v>
      </c>
      <c r="C51" s="21"/>
      <c r="D51" s="21"/>
      <c r="E51" s="21"/>
      <c r="F51" s="21"/>
      <c r="G51" s="21"/>
      <c r="H51" s="21"/>
    </row>
    <row r="52" spans="1:10" x14ac:dyDescent="0.7">
      <c r="A52" s="20"/>
      <c r="C52" s="21"/>
      <c r="D52" s="21"/>
      <c r="E52" s="21"/>
      <c r="F52" s="21"/>
      <c r="G52" s="21"/>
      <c r="H52" s="21"/>
    </row>
    <row r="53" spans="1:10" x14ac:dyDescent="0.7">
      <c r="A53" s="13" t="s">
        <v>53</v>
      </c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7"/>
    <row r="55" spans="1:10" x14ac:dyDescent="0.7"/>
    <row r="56" spans="1:10" x14ac:dyDescent="0.7"/>
    <row r="57" spans="1:10" x14ac:dyDescent="0.7"/>
    <row r="58" spans="1:10" x14ac:dyDescent="0.7"/>
    <row r="59" spans="1:10" x14ac:dyDescent="0.7"/>
    <row r="60" spans="1:10" x14ac:dyDescent="0.7"/>
    <row r="61" spans="1:10" x14ac:dyDescent="0.7"/>
    <row r="62" spans="1:10" x14ac:dyDescent="0.7"/>
    <row r="63" spans="1:10" x14ac:dyDescent="0.7"/>
    <row r="64" spans="1:10" x14ac:dyDescent="0.7"/>
    <row r="65" x14ac:dyDescent="0.7"/>
    <row r="66" x14ac:dyDescent="0.7"/>
    <row r="67" x14ac:dyDescent="0.7"/>
    <row r="68" x14ac:dyDescent="0.7"/>
    <row r="69" x14ac:dyDescent="0.7"/>
    <row r="70" x14ac:dyDescent="0.7"/>
    <row r="71" x14ac:dyDescent="0.7"/>
    <row r="72" x14ac:dyDescent="0.7"/>
    <row r="73" x14ac:dyDescent="0.7"/>
    <row r="74" x14ac:dyDescent="0.7"/>
  </sheetData>
  <phoneticPr fontId="2"/>
  <pageMargins left="0.7" right="0.7" top="0.75" bottom="0.75" header="0.3" footer="0.3"/>
  <pageSetup paperSize="9" orientation="portrait" r:id="rId1"/>
  <ignoredErrors>
    <ignoredError sqref="C43:H46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56A26027-FF4A-4B6F-9481-6CB31812C38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FOCF!C14:H14</xm:f>
              <xm:sqref>I14</xm:sqref>
            </x14:sparkline>
            <x14:sparkline>
              <xm:f>FOCF!C15:H15</xm:f>
              <xm:sqref>I15</xm:sqref>
            </x14:sparkline>
          </x14:sparklines>
        </x14:sparklineGroup>
        <x14:sparklineGroup displayEmptyCellsAs="gap" high="1" low="1" xr2:uid="{303690B5-0BEE-47CD-94FB-6C803507A4FC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FOCF!C10:H10</xm:f>
              <xm:sqref>I10</xm:sqref>
            </x14:sparkline>
          </x14:sparklines>
        </x14:sparklineGroup>
        <x14:sparklineGroup displayEmptyCellsAs="gap" high="1" low="1" xr2:uid="{66C1CCAF-843F-40DC-A860-CD9B9D5EFE4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FOCF!C16:H16</xm:f>
              <xm:sqref>I16</xm:sqref>
            </x14:sparkline>
          </x14:sparklines>
        </x14:sparklineGroup>
        <x14:sparklineGroup displayEmptyCellsAs="gap" high="1" low="1" xr2:uid="{0CFB4314-8876-441E-8DAF-E1E74DAE392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FOCF!C11:H11</xm:f>
              <xm:sqref>I11</xm:sqref>
            </x14:sparkline>
            <x14:sparkline>
              <xm:f>FOCF!C12:H12</xm:f>
              <xm:sqref>I12</xm:sqref>
            </x14:sparkline>
            <x14:sparkline>
              <xm:f>FOCF!C13:H13</xm:f>
              <xm:sqref>I13</xm:sqref>
            </x14:sparkline>
            <x14:sparkline>
              <xm:f>FOCF!C28:H28</xm:f>
              <xm:sqref>I28</xm:sqref>
            </x14:sparkline>
            <x14:sparkline>
              <xm:f>FOCF!C30:H30</xm:f>
              <xm:sqref>I30</xm:sqref>
            </x14:sparkline>
          </x14:sparklines>
        </x14:sparklineGroup>
        <x14:sparklineGroup displayEmptyCellsAs="gap" high="1" low="1" xr2:uid="{39436636-9CFA-456E-93EC-E59F74636B9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FOCF!C29:H29</xm:f>
              <xm:sqref>I29</xm:sqref>
            </x14:sparkline>
          </x14:sparklines>
        </x14:sparklineGroup>
        <x14:sparklineGroup displayEmptyCellsAs="gap" high="1" low="1" xr2:uid="{80559666-845A-4881-8368-CAE5B6040F1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FOCF!C22:H22</xm:f>
              <xm:sqref>I22</xm:sqref>
            </x14:sparkline>
          </x14:sparklines>
        </x14:sparklineGroup>
        <x14:sparklineGroup displayEmptyCellsAs="gap" high="1" low="1" xr2:uid="{C96A774B-4050-4547-9D52-EC57489C5D2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FOCF!C19:H19</xm:f>
              <xm:sqref>I19</xm:sqref>
            </x14:sparkline>
            <x14:sparkline>
              <xm:f>FOCF!C18:H18</xm:f>
              <xm:sqref>I18</xm:sqref>
            </x14:sparkline>
            <x14:sparkline>
              <xm:f>FOCF!C31:H31</xm:f>
              <xm:sqref>I31</xm:sqref>
            </x14:sparkline>
          </x14:sparklines>
        </x14:sparklineGroup>
        <x14:sparklineGroup displayEmptyCellsAs="gap" high="1" low="1" xr2:uid="{02159C03-A519-4CB2-92E4-2536FC73DC1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FOCF!C17:H17</xm:f>
              <xm:sqref>I17</xm:sqref>
            </x14:sparkline>
          </x14:sparklines>
        </x14:sparklineGroup>
        <x14:sparklineGroup displayEmptyCellsAs="gap" high="1" low="1" xr2:uid="{590EA0C3-2847-4B40-909F-461C8A0F610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FOCF!C20:H20</xm:f>
              <xm:sqref>I20</xm:sqref>
            </x14:sparkline>
            <x14:sparkline>
              <xm:f>FOCF!C21:H21</xm:f>
              <xm:sqref>I21</xm:sqref>
            </x14:sparkline>
          </x14:sparklines>
        </x14:sparklineGroup>
        <x14:sparklineGroup displayEmptyCellsAs="gap" high="1" low="1" xr2:uid="{74DDF07A-9770-4679-ACF6-1067D47F67B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FOCF!C27:H27</xm:f>
              <xm:sqref>I27</xm:sqref>
            </x14:sparkline>
          </x14:sparklines>
        </x14:sparklineGroup>
        <x14:sparklineGroup displayEmptyCellsAs="gap" high="1" low="1" xr2:uid="{0FF7871F-4096-4516-A27D-CB32FA0A05F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FOCF!C25:H25</xm:f>
              <xm:sqref>I25</xm:sqref>
            </x14:sparkline>
          </x14:sparklines>
        </x14:sparklineGroup>
        <x14:sparklineGroup displayEmptyCellsAs="gap" high="1" low="1" xr2:uid="{C39DC961-0B63-4BF0-B561-7AE9C7083B2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FOCF!C24:H24</xm:f>
              <xm:sqref>I24</xm:sqref>
            </x14:sparkline>
            <x14:sparkline>
              <xm:f>FOCF!C26:H26</xm:f>
              <xm:sqref>I26</xm:sqref>
            </x14:sparkline>
          </x14:sparklines>
        </x14:sparklineGroup>
        <x14:sparklineGroup displayEmptyCellsAs="gap" high="1" low="1" xr2:uid="{1E0149DF-D3EB-4A26-A76F-89978C25150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FOCF!C32:H32</xm:f>
              <xm:sqref>I32</xm:sqref>
            </x14:sparkline>
          </x14:sparklines>
        </x14:sparklineGroup>
        <x14:sparklineGroup displayEmptyCellsAs="gap" high="1" low="1" xr2:uid="{DD08349F-D4E8-4ECF-96F8-8702F987696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FOCF!C33:H33</xm:f>
              <xm:sqref>I33</xm:sqref>
            </x14:sparkline>
          </x14:sparklines>
        </x14:sparklineGroup>
        <x14:sparklineGroup displayEmptyCellsAs="gap" high="1" low="1" xr2:uid="{46B730EC-F044-4773-BA26-A69DB902CAB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FOCF!C23:H23</xm:f>
              <xm:sqref>I23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2023-08-19T23:19:58Z</dcterms:modified>
</cp:coreProperties>
</file>