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20001_{D58E728D-1EF9-4E46-AA2F-E4FC4062E8DF}" xr6:coauthVersionLast="47" xr6:coauthVersionMax="47" xr10:uidLastSave="{00000000-0000-0000-0000-000000000000}"/>
  <bookViews>
    <workbookView xWindow="-98" yWindow="-98" windowWidth="20715" windowHeight="13155" tabRatio="681" xr2:uid="{F0365B5C-8FC7-4E81-8465-7077C0B2E864}"/>
  </bookViews>
  <sheets>
    <sheet name="投下資本回転率" sheetId="53" r:id="rId1"/>
  </sheet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53" l="1"/>
  <c r="H38" i="53" s="1"/>
  <c r="G32" i="53"/>
  <c r="F32" i="53"/>
  <c r="E32" i="53"/>
  <c r="E38" i="53" s="1"/>
  <c r="D32" i="53"/>
  <c r="D38" i="53" s="1"/>
  <c r="C32" i="53"/>
  <c r="C38" i="53" s="1"/>
  <c r="H31" i="53"/>
  <c r="G31" i="53"/>
  <c r="G38" i="53" s="1"/>
  <c r="E31" i="53"/>
  <c r="H30" i="53"/>
  <c r="G30" i="53"/>
  <c r="F30" i="53"/>
  <c r="E30" i="53"/>
  <c r="D30" i="53"/>
  <c r="C30" i="53"/>
  <c r="H29" i="53"/>
  <c r="G29" i="53"/>
  <c r="F29" i="53"/>
  <c r="F31" i="53" s="1"/>
  <c r="E29" i="53"/>
  <c r="D29" i="53"/>
  <c r="D31" i="53" s="1"/>
  <c r="C29" i="53"/>
  <c r="C31" i="53" s="1"/>
  <c r="H28" i="53"/>
  <c r="H40" i="53" s="1"/>
  <c r="G28" i="53"/>
  <c r="G40" i="53" s="1"/>
  <c r="F28" i="53"/>
  <c r="F40" i="53" s="1"/>
  <c r="E28" i="53"/>
  <c r="E40" i="53" s="1"/>
  <c r="D28" i="53"/>
  <c r="C28" i="53"/>
  <c r="H27" i="53"/>
  <c r="H35" i="53" s="1"/>
  <c r="G27" i="53"/>
  <c r="G35" i="53" s="1"/>
  <c r="F27" i="53"/>
  <c r="F35" i="53" s="1"/>
  <c r="E27" i="53"/>
  <c r="E35" i="53" s="1"/>
  <c r="D27" i="53"/>
  <c r="D35" i="53" s="1"/>
  <c r="C27" i="53"/>
  <c r="C35" i="53" s="1"/>
  <c r="H26" i="53"/>
  <c r="H34" i="53" s="1"/>
  <c r="G26" i="53"/>
  <c r="G34" i="53" s="1"/>
  <c r="F26" i="53"/>
  <c r="F34" i="53" s="1"/>
  <c r="E26" i="53"/>
  <c r="E34" i="53" s="1"/>
  <c r="D26" i="53"/>
  <c r="D34" i="53" s="1"/>
  <c r="C26" i="53"/>
  <c r="C34" i="53" s="1"/>
  <c r="H25" i="53"/>
  <c r="H37" i="53" s="1"/>
  <c r="G25" i="53"/>
  <c r="G37" i="53" s="1"/>
  <c r="F25" i="53"/>
  <c r="F39" i="53" s="1"/>
  <c r="E25" i="53"/>
  <c r="E39" i="53" s="1"/>
  <c r="D25" i="53"/>
  <c r="C25" i="53"/>
  <c r="H24" i="53"/>
  <c r="G24" i="53"/>
  <c r="F24" i="53"/>
  <c r="E24" i="53"/>
  <c r="D24" i="53"/>
  <c r="C24" i="53"/>
  <c r="C39" i="53" l="1"/>
  <c r="C40" i="53"/>
  <c r="F38" i="53"/>
  <c r="D39" i="53"/>
  <c r="D40" i="53"/>
  <c r="C33" i="53"/>
  <c r="C37" i="53"/>
  <c r="G39" i="53"/>
  <c r="D33" i="53"/>
  <c r="D37" i="53"/>
  <c r="H39" i="53"/>
  <c r="E33" i="53"/>
  <c r="C36" i="53"/>
  <c r="E37" i="53"/>
  <c r="F33" i="53"/>
  <c r="D36" i="53"/>
  <c r="F37" i="53"/>
  <c r="G33" i="53"/>
  <c r="E36" i="53"/>
  <c r="H33" i="53"/>
  <c r="F36" i="53"/>
  <c r="G36" i="53"/>
  <c r="H36" i="53"/>
</calcChain>
</file>

<file path=xl/sharedStrings.xml><?xml version="1.0" encoding="utf-8"?>
<sst xmlns="http://schemas.openxmlformats.org/spreadsheetml/2006/main" count="70" uniqueCount="49">
  <si>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</si>
  <si>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</si>
  <si>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有利子負債</t>
    <rPh sb="0" eb="5">
      <t>ユウリシフサイ</t>
    </rPh>
    <phoneticPr fontId="2"/>
  </si>
  <si>
    <t>期間</t>
    <rPh sb="0" eb="2">
      <t>キカン</t>
    </rPh>
    <phoneticPr fontId="5"/>
  </si>
  <si>
    <t>年</t>
    <rPh sb="0" eb="1">
      <t>ネン</t>
    </rPh>
    <phoneticPr fontId="5"/>
  </si>
  <si>
    <t>FY17</t>
    <phoneticPr fontId="5"/>
  </si>
  <si>
    <t>FY18</t>
    <phoneticPr fontId="5"/>
  </si>
  <si>
    <t>FY19</t>
    <phoneticPr fontId="5"/>
  </si>
  <si>
    <t>百万円</t>
    <rPh sb="0" eb="3">
      <t>ヒャクマンエン</t>
    </rPh>
    <phoneticPr fontId="5"/>
  </si>
  <si>
    <t>億円</t>
    <rPh sb="0" eb="2">
      <t>オクエン</t>
    </rPh>
    <phoneticPr fontId="5"/>
  </si>
  <si>
    <t>ROS</t>
    <phoneticPr fontId="2"/>
  </si>
  <si>
    <t>%</t>
    <phoneticPr fontId="5"/>
  </si>
  <si>
    <t>営業収益</t>
    <rPh sb="0" eb="2">
      <t>エイギョウ</t>
    </rPh>
    <rPh sb="2" eb="4">
      <t>シュウエキ</t>
    </rPh>
    <phoneticPr fontId="5"/>
  </si>
  <si>
    <t>倍</t>
    <rPh sb="0" eb="1">
      <t>バイ</t>
    </rPh>
    <phoneticPr fontId="5"/>
  </si>
  <si>
    <t>サンプル_トヨタ自動車</t>
    <rPh sb="8" eb="11">
      <t>ジドウシャ</t>
    </rPh>
    <phoneticPr fontId="4"/>
  </si>
  <si>
    <t>売上高</t>
    <rPh sb="0" eb="3">
      <t>ウリアゲダカ</t>
    </rPh>
    <phoneticPr fontId="2"/>
  </si>
  <si>
    <t>営業利益</t>
    <rPh sb="0" eb="4">
      <t>エイギョウリエキ</t>
    </rPh>
    <phoneticPr fontId="2"/>
  </si>
  <si>
    <t>総資産</t>
    <rPh sb="0" eb="3">
      <t>ソウシサン</t>
    </rPh>
    <phoneticPr fontId="5"/>
  </si>
  <si>
    <t>純資産</t>
    <rPh sb="0" eb="3">
      <t>ジュンシサン</t>
    </rPh>
    <phoneticPr fontId="5"/>
  </si>
  <si>
    <t>総資産</t>
    <rPh sb="0" eb="3">
      <t>ソウシサン</t>
    </rPh>
    <phoneticPr fontId="2"/>
  </si>
  <si>
    <t>当期純利益</t>
    <rPh sb="0" eb="5">
      <t>トウキジュンリエキ</t>
    </rPh>
    <phoneticPr fontId="2"/>
  </si>
  <si>
    <t>純資産</t>
    <rPh sb="0" eb="3">
      <t>ジュンシサン</t>
    </rPh>
    <phoneticPr fontId="2"/>
  </si>
  <si>
    <t>●財務データ</t>
    <rPh sb="1" eb="3">
      <t>ザイム</t>
    </rPh>
    <phoneticPr fontId="5"/>
  </si>
  <si>
    <t>営業CF</t>
    <rPh sb="0" eb="2">
      <t>エイギョウ</t>
    </rPh>
    <phoneticPr fontId="5"/>
  </si>
  <si>
    <t>短期有利子負債</t>
    <rPh sb="0" eb="2">
      <t>タンキ</t>
    </rPh>
    <rPh sb="2" eb="3">
      <t>ユウ</t>
    </rPh>
    <rPh sb="3" eb="5">
      <t>リシ</t>
    </rPh>
    <rPh sb="5" eb="7">
      <t>フサイ</t>
    </rPh>
    <phoneticPr fontId="5"/>
  </si>
  <si>
    <t>長期有利子負債</t>
    <rPh sb="0" eb="7">
      <t>チョウキユウリシフサイ</t>
    </rPh>
    <phoneticPr fontId="5"/>
  </si>
  <si>
    <t>資金管理</t>
    <rPh sb="0" eb="4">
      <t>シキンカンリ</t>
    </rPh>
    <phoneticPr fontId="4"/>
  </si>
  <si>
    <t>FY20</t>
  </si>
  <si>
    <t>FY21</t>
  </si>
  <si>
    <t>FY22</t>
  </si>
  <si>
    <t>当期利益</t>
    <rPh sb="0" eb="2">
      <t>トウキ</t>
    </rPh>
    <rPh sb="2" eb="4">
      <t>リエキ</t>
    </rPh>
    <phoneticPr fontId="5"/>
  </si>
  <si>
    <t>営業CF</t>
    <rPh sb="0" eb="2">
      <t>エイギョウ</t>
    </rPh>
    <phoneticPr fontId="2"/>
  </si>
  <si>
    <t>※FY17=2017年度＝2018年3月期</t>
    <rPh sb="17" eb="18">
      <t>ネン</t>
    </rPh>
    <rPh sb="19" eb="21">
      <t>ガツキ</t>
    </rPh>
    <phoneticPr fontId="5"/>
  </si>
  <si>
    <t>短期借入債務</t>
  </si>
  <si>
    <t>１年内返済長期借入債務</t>
  </si>
  <si>
    <t>営業利益</t>
    <rPh sb="0" eb="2">
      <t>エイギョウ</t>
    </rPh>
    <rPh sb="2" eb="4">
      <t>リエキ</t>
    </rPh>
    <phoneticPr fontId="5"/>
  </si>
  <si>
    <t>キャッシュ利益比率</t>
    <rPh sb="5" eb="9">
      <t>リエキヒリツ</t>
    </rPh>
    <phoneticPr fontId="2"/>
  </si>
  <si>
    <t>OI・NI比率</t>
    <phoneticPr fontId="2"/>
  </si>
  <si>
    <t>総資産回転率</t>
    <phoneticPr fontId="2"/>
  </si>
  <si>
    <t>回</t>
    <rPh sb="0" eb="1">
      <t>カイ</t>
    </rPh>
    <phoneticPr fontId="5"/>
  </si>
  <si>
    <t>投下資本レバレッジ</t>
    <rPh sb="0" eb="2">
      <t>トウカ</t>
    </rPh>
    <rPh sb="2" eb="4">
      <t>シホン</t>
    </rPh>
    <phoneticPr fontId="2"/>
  </si>
  <si>
    <t>投下資本</t>
    <rPh sb="0" eb="2">
      <t>トウカ</t>
    </rPh>
    <rPh sb="2" eb="4">
      <t>シホン</t>
    </rPh>
    <phoneticPr fontId="2"/>
  </si>
  <si>
    <t>CFROI</t>
    <phoneticPr fontId="2"/>
  </si>
  <si>
    <t>投下資本回転率</t>
    <rPh sb="0" eb="2">
      <t>トウカ</t>
    </rPh>
    <rPh sb="2" eb="4">
      <t>シホン</t>
    </rPh>
    <rPh sb="4" eb="7">
      <t>カイテンリツ</t>
    </rPh>
    <phoneticPr fontId="2"/>
  </si>
  <si>
    <t>CFマージン</t>
    <phoneticPr fontId="2"/>
  </si>
  <si>
    <t>※回転率は、期首期末平残ではなく、期末値のみで計算</t>
    <rPh sb="1" eb="3">
      <t>カイテン</t>
    </rPh>
    <rPh sb="3" eb="4">
      <t>リツ</t>
    </rPh>
    <rPh sb="6" eb="12">
      <t>キシュキマツヘイザン</t>
    </rPh>
    <rPh sb="17" eb="20">
      <t>キマツチ</t>
    </rPh>
    <rPh sb="23" eb="25">
      <t>ケイサン</t>
    </rPh>
    <phoneticPr fontId="2"/>
  </si>
  <si>
    <t>投下資本回転率の推移</t>
    <rPh sb="8" eb="10">
      <t>スイイ</t>
    </rPh>
    <phoneticPr fontId="5"/>
  </si>
  <si>
    <t>投下資本回転率の計算</t>
    <rPh sb="8" eb="10">
      <t>ケイサン</t>
    </rPh>
    <phoneticPr fontId="5"/>
  </si>
  <si>
    <t>投下資本回転率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</si>
</sst>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8" formatCode="0.0%"/>
  </numFmts>
  <fonts count="13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8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6" fillId="2" borderId="0" xfId="0" applyFont="1" applyFill="1" applyAlignment="1"/>
    <xf numFmtId="0" fontId="6" fillId="2" borderId="0" xfId="0" applyFont="1" applyFill="1">
      <alignment vertical="center"/>
    </xf>
    <xf numFmtId="0" fontId="7" fillId="0" borderId="4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8" fillId="3" borderId="5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8" fillId="3" borderId="7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vertical="center" wrapText="1"/>
    </xf>
    <xf numFmtId="0" fontId="3" fillId="4" borderId="1" xfId="0" applyFont="1" applyFill="1" applyBorder="1">
      <alignment vertical="center"/>
    </xf>
    <xf numFmtId="0" fontId="9" fillId="5" borderId="10" xfId="0" applyFont="1" applyFill="1" applyBorder="1">
      <alignment vertical="center"/>
    </xf>
    <xf numFmtId="0" fontId="3" fillId="5" borderId="10" xfId="0" applyFont="1" applyFill="1" applyBorder="1">
      <alignment vertical="center"/>
    </xf>
    <xf numFmtId="38" fontId="9" fillId="0" borderId="10" xfId="1" applyFont="1" applyBorder="1">
      <alignment vertical="center"/>
    </xf>
    <xf numFmtId="176" fontId="9" fillId="0" borderId="10" xfId="1" applyNumberFormat="1" applyFont="1" applyBorder="1">
      <alignment vertical="center"/>
    </xf>
    <xf numFmtId="38" fontId="10" fillId="3" borderId="8" xfId="1" applyFont="1" applyFill="1" applyBorder="1">
      <alignment vertical="center"/>
    </xf>
    <xf numFmtId="38" fontId="10" fillId="3" borderId="9" xfId="1" applyFont="1" applyFill="1" applyBorder="1">
      <alignment vertical="center"/>
    </xf>
    <xf numFmtId="38" fontId="10" fillId="3" borderId="9" xfId="1" applyFont="1" applyFill="1" applyBorder="1" applyAlignment="1">
      <alignment vertical="center" wrapText="1"/>
    </xf>
    <xf numFmtId="38" fontId="10" fillId="3" borderId="3" xfId="1" applyFont="1" applyFill="1" applyBorder="1">
      <alignment vertical="center"/>
    </xf>
    <xf numFmtId="0" fontId="7" fillId="5" borderId="10" xfId="0" applyFont="1" applyFill="1" applyBorder="1" applyAlignment="1">
      <alignment vertical="center" wrapText="1"/>
    </xf>
    <xf numFmtId="40" fontId="9" fillId="0" borderId="10" xfId="1" applyNumberFormat="1" applyFont="1" applyBorder="1">
      <alignment vertical="center"/>
    </xf>
    <xf numFmtId="0" fontId="3" fillId="5" borderId="4" xfId="0" applyFont="1" applyFill="1" applyBorder="1">
      <alignment vertical="center"/>
    </xf>
    <xf numFmtId="0" fontId="7" fillId="0" borderId="0" xfId="0" applyFont="1">
      <alignment vertical="center"/>
    </xf>
    <xf numFmtId="0" fontId="3" fillId="5" borderId="0" xfId="0" applyFont="1" applyFill="1">
      <alignment vertical="center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>
      <alignment vertical="center"/>
    </xf>
    <xf numFmtId="176" fontId="9" fillId="0" borderId="1" xfId="1" applyNumberFormat="1" applyFont="1" applyBorder="1">
      <alignment vertical="center"/>
    </xf>
    <xf numFmtId="0" fontId="3" fillId="0" borderId="2" xfId="0" applyFont="1" applyBorder="1">
      <alignment vertical="center"/>
    </xf>
    <xf numFmtId="40" fontId="9" fillId="0" borderId="0" xfId="1" applyNumberFormat="1" applyFont="1" applyBorder="1">
      <alignment vertical="center"/>
    </xf>
    <xf numFmtId="40" fontId="9" fillId="0" borderId="4" xfId="1" applyNumberFormat="1" applyFont="1" applyBorder="1">
      <alignment vertical="center"/>
    </xf>
    <xf numFmtId="0" fontId="9" fillId="5" borderId="4" xfId="0" applyFont="1" applyFill="1" applyBorder="1" applyAlignment="1">
      <alignment vertical="center" wrapText="1"/>
    </xf>
    <xf numFmtId="38" fontId="10" fillId="3" borderId="11" xfId="1" applyFont="1" applyFill="1" applyBorder="1">
      <alignment vertical="center"/>
    </xf>
    <xf numFmtId="38" fontId="10" fillId="3" borderId="12" xfId="1" applyFont="1" applyFill="1" applyBorder="1">
      <alignment vertical="center"/>
    </xf>
    <xf numFmtId="38" fontId="10" fillId="3" borderId="12" xfId="1" applyFont="1" applyFill="1" applyBorder="1" applyAlignment="1">
      <alignment vertical="center" wrapText="1"/>
    </xf>
    <xf numFmtId="38" fontId="10" fillId="3" borderId="13" xfId="1" applyFont="1" applyFill="1" applyBorder="1">
      <alignment vertical="center"/>
    </xf>
    <xf numFmtId="0" fontId="9" fillId="5" borderId="1" xfId="0" applyFont="1" applyFill="1" applyBorder="1" applyAlignment="1">
      <alignment vertical="center" wrapText="1"/>
    </xf>
    <xf numFmtId="178" fontId="9" fillId="0" borderId="0" xfId="2" applyNumberFormat="1" applyFont="1" applyBorder="1">
      <alignment vertical="center"/>
    </xf>
    <xf numFmtId="0" fontId="12" fillId="4" borderId="4" xfId="0" applyFont="1" applyFill="1" applyBorder="1" applyAlignment="1">
      <alignment vertical="center" wrapText="1"/>
    </xf>
    <xf numFmtId="0" fontId="11" fillId="4" borderId="4" xfId="0" applyFont="1" applyFill="1" applyBorder="1">
      <alignment vertical="center"/>
    </xf>
    <xf numFmtId="40" fontId="12" fillId="0" borderId="4" xfId="1" applyNumberFormat="1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投下資本回転率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747953216374275E-2"/>
          <c:y val="0.15208250000000001"/>
          <c:w val="0.87170043859649105"/>
          <c:h val="0.67997555555555556"/>
        </c:manualLayout>
      </c:layout>
      <c:barChart>
        <c:barDir val="col"/>
        <c:grouping val="clustered"/>
        <c:varyColors val="0"/>
        <c:ser>
          <c:idx val="14"/>
          <c:order val="0"/>
          <c:tx>
            <c:strRef>
              <c:f>投下資本回転率!$A$39:$B$39</c:f>
              <c:strCache>
                <c:ptCount val="2"/>
                <c:pt idx="0">
                  <c:v>投下資本回転率</c:v>
                </c:pt>
                <c:pt idx="1">
                  <c:v>回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>
                  <a:lumMod val="95000"/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投下資本回転率!$C$24:$H$24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投下資本回転率!$C$39:$H$39</c:f>
              <c:numCache>
                <c:formatCode>#,##0.00_);[Red]\(#,##0.00\)</c:formatCode>
                <c:ptCount val="6"/>
                <c:pt idx="0">
                  <c:v>0.74814818776031555</c:v>
                </c:pt>
                <c:pt idx="1">
                  <c:v>0.74236504881152054</c:v>
                </c:pt>
                <c:pt idx="2">
                  <c:v>0.70137542542092957</c:v>
                </c:pt>
                <c:pt idx="3">
                  <c:v>0.54485892558103066</c:v>
                </c:pt>
                <c:pt idx="4">
                  <c:v>0.58488011204525647</c:v>
                </c:pt>
                <c:pt idx="5">
                  <c:v>0.63355143056416252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A9-4B85-AB7C-953C3EB34FAD}"/>
            </c:ext>
          </c:extLst>
        </c:ser>
        <c:ser>
          <c:idx val="12"/>
          <c:order val="1"/>
          <c:tx>
            <c:strRef>
              <c:f>投下資本回転率!$A$37:$B$37</c:f>
              <c:strCache>
                <c:ptCount val="2"/>
                <c:pt idx="0">
                  <c:v>総資産回転率</c:v>
                </c:pt>
                <c:pt idx="1">
                  <c:v>回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投下資本回転率!$C$24:$H$24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投下資本回転率!$C$37:$H$37</c:f>
              <c:numCache>
                <c:formatCode>#,##0.00_);[Red]\(#,##0.00\)</c:formatCode>
                <c:ptCount val="6"/>
                <c:pt idx="0">
                  <c:v>0.58398991386084609</c:v>
                </c:pt>
                <c:pt idx="1">
                  <c:v>0.58196874444819624</c:v>
                </c:pt>
                <c:pt idx="2">
                  <c:v>0.56693811342032174</c:v>
                </c:pt>
                <c:pt idx="3">
                  <c:v>0.4370618917136711</c:v>
                </c:pt>
                <c:pt idx="4">
                  <c:v>0.46358511960573195</c:v>
                </c:pt>
                <c:pt idx="5">
                  <c:v>0.50003644527730839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A9-4B85-AB7C-953C3EB34FAD}"/>
            </c:ext>
          </c:extLst>
        </c:ser>
        <c:ser>
          <c:idx val="13"/>
          <c:order val="2"/>
          <c:tx>
            <c:strRef>
              <c:f>投下資本回転率!$A$38:$B$38</c:f>
              <c:strCache>
                <c:ptCount val="2"/>
                <c:pt idx="0">
                  <c:v>投下資本レバレッジ</c:v>
                </c:pt>
                <c:pt idx="1">
                  <c:v>倍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投下資本回転率!$C$24:$H$24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投下資本回転率!$C$38:$H$38</c:f>
              <c:numCache>
                <c:formatCode>#,##0.00_);[Red]\(#,##0.00\)</c:formatCode>
                <c:ptCount val="6"/>
                <c:pt idx="0">
                  <c:v>1.2810977895391962</c:v>
                </c:pt>
                <c:pt idx="1">
                  <c:v>1.2756098259459052</c:v>
                </c:pt>
                <c:pt idx="2">
                  <c:v>1.2371287250200051</c:v>
                </c:pt>
                <c:pt idx="3">
                  <c:v>1.2466402033924746</c:v>
                </c:pt>
                <c:pt idx="4">
                  <c:v>1.2616455690870383</c:v>
                </c:pt>
                <c:pt idx="5">
                  <c:v>1.2670105080296894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A9-4B85-AB7C-953C3EB34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50"/>
        <c:axId val="139368223"/>
        <c:axId val="2050874879"/>
      </c:barChart>
      <c:lineChart>
        <c:grouping val="standard"/>
        <c:varyColors val="0"/>
        <c:ser>
          <c:idx val="11"/>
          <c:order val="3"/>
          <c:tx>
            <c:strRef>
              <c:f>投下資本回転率!$A$36:$B$36</c:f>
              <c:strCache>
                <c:ptCount val="2"/>
                <c:pt idx="0">
                  <c:v>CFマージン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投下資本回転率!$C$24:$H$24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投下資本回転率!$C$36:$H$36</c:f>
              <c:numCache>
                <c:formatCode>#,##0.0;[Red]\-#,##0.0</c:formatCode>
                <c:ptCount val="6"/>
                <c:pt idx="0">
                  <c:v>14.374399028438528</c:v>
                </c:pt>
                <c:pt idx="1">
                  <c:v>12.461578615879656</c:v>
                </c:pt>
                <c:pt idx="2">
                  <c:v>8.0307107480486444</c:v>
                </c:pt>
                <c:pt idx="3">
                  <c:v>10.020954198324619</c:v>
                </c:pt>
                <c:pt idx="4">
                  <c:v>11.863204224336602</c:v>
                </c:pt>
                <c:pt idx="5">
                  <c:v>7.9535239772260002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6A9-4B85-AB7C-953C3EB34FAD}"/>
            </c:ext>
          </c:extLst>
        </c:ser>
        <c:ser>
          <c:idx val="15"/>
          <c:order val="4"/>
          <c:tx>
            <c:strRef>
              <c:f>投下資本回転率!$A$40:$B$40</c:f>
              <c:strCache>
                <c:ptCount val="2"/>
                <c:pt idx="0">
                  <c:v>CFROI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投下資本回転率!$C$24:$H$24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投下資本回転率!$C$40:$H$40</c:f>
              <c:numCache>
                <c:formatCode>#,##0.0;[Red]\-#,##0.0</c:formatCode>
                <c:ptCount val="6"/>
                <c:pt idx="0">
                  <c:v>10.754180583269925</c:v>
                </c:pt>
                <c:pt idx="1">
                  <c:v>9.2510404174461023</c:v>
                </c:pt>
                <c:pt idx="2">
                  <c:v>5.6325431673450508</c:v>
                </c:pt>
                <c:pt idx="3">
                  <c:v>5.4600063377958703</c:v>
                </c:pt>
                <c:pt idx="4">
                  <c:v>6.9385522159457524</c:v>
                </c:pt>
                <c:pt idx="5">
                  <c:v>5.0389664937978997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6A9-4B85-AB7C-953C3EB34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532159"/>
        <c:axId val="144486815"/>
      </c:lineChart>
      <c:catAx>
        <c:axId val="13936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50874879"/>
        <c:crosses val="autoZero"/>
        <c:auto val="1"/>
        <c:lblAlgn val="ctr"/>
        <c:lblOffset val="100"/>
        <c:noMultiLvlLbl val="0"/>
      </c:catAx>
      <c:valAx>
        <c:axId val="2050874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（回</a:t>
                </a:r>
                <a:r>
                  <a:rPr lang="en-US" altLang="ja-JP"/>
                  <a:t>/</a:t>
                </a:r>
                <a:r>
                  <a:rPr lang="ja-JP" altLang="en-US"/>
                  <a:t>倍）</a:t>
                </a:r>
              </a:p>
            </c:rich>
          </c:tx>
          <c:layout>
            <c:manualLayout>
              <c:xMode val="edge"/>
              <c:yMode val="edge"/>
              <c:x val="9.2836257309941526E-3"/>
              <c:y val="4.890194444444444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68223"/>
        <c:crosses val="autoZero"/>
        <c:crossBetween val="between"/>
      </c:valAx>
      <c:valAx>
        <c:axId val="144486815"/>
        <c:scaling>
          <c:orientation val="minMax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315789473684208"/>
              <c:y val="4.184638888888889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51532159"/>
        <c:crosses val="max"/>
        <c:crossBetween val="between"/>
      </c:valAx>
      <c:catAx>
        <c:axId val="5515321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486815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</xdr:colOff>
      <xdr:row>43</xdr:row>
      <xdr:rowOff>107155</xdr:rowOff>
    </xdr:from>
    <xdr:to>
      <xdr:col>8</xdr:col>
      <xdr:colOff>386812</xdr:colOff>
      <xdr:row>62</xdr:row>
      <xdr:rowOff>87655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BE22887-EF2A-4002-D7B1-EA60048E5A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7DCFD-6810-48C3-9F4B-9F11F10CAB0D}">
  <dimension ref="A1:J94"/>
  <sheetViews>
    <sheetView showGridLines="0" tabSelected="1" workbookViewId="0">
      <selection activeCell="A5" sqref="A5"/>
    </sheetView>
  </sheetViews>
  <sheetFormatPr defaultColWidth="0" defaultRowHeight="15" customHeight="1" zeroHeight="1" x14ac:dyDescent="0.45"/>
  <cols>
    <col min="1" max="9" width="9.5546875" style="7" customWidth="1"/>
    <col min="10" max="10" width="8.5546875" style="7" customWidth="1"/>
    <col min="11" max="16384" width="8.88671875" style="7" hidden="1"/>
  </cols>
  <sheetData>
    <row r="1" spans="1:10" x14ac:dyDescent="0.45">
      <c r="A1" s="1" t="s">
        <v>26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45">
      <c r="A2" s="1" t="s">
        <v>48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45">
      <c r="A3" s="1" t="s">
        <v>14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45">
      <c r="A4" s="1" t="s">
        <v>0</v>
      </c>
      <c r="B4" s="1"/>
      <c r="C4" s="1"/>
      <c r="D4" s="1"/>
      <c r="E4" s="1"/>
      <c r="F4" s="1"/>
      <c r="G4" s="1"/>
      <c r="H4" s="1"/>
      <c r="I4" s="1"/>
      <c r="J4" s="2"/>
    </row>
    <row r="5" spans="1:10" x14ac:dyDescent="0.45"/>
    <row r="6" spans="1:10" x14ac:dyDescent="0.45">
      <c r="A6" s="3" t="s">
        <v>1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45"/>
    <row r="8" spans="1:10" ht="15.4" thickBot="1" x14ac:dyDescent="0.5">
      <c r="A8" s="6" t="s">
        <v>22</v>
      </c>
      <c r="B8" s="6"/>
    </row>
    <row r="9" spans="1:10" x14ac:dyDescent="0.45">
      <c r="A9" s="7" t="s">
        <v>3</v>
      </c>
      <c r="B9" s="7" t="s">
        <v>4</v>
      </c>
      <c r="C9" s="8" t="s">
        <v>5</v>
      </c>
      <c r="D9" s="9" t="s">
        <v>6</v>
      </c>
      <c r="E9" s="9" t="s">
        <v>7</v>
      </c>
      <c r="F9" s="9" t="s">
        <v>27</v>
      </c>
      <c r="G9" s="9" t="s">
        <v>28</v>
      </c>
      <c r="H9" s="10" t="s">
        <v>29</v>
      </c>
    </row>
    <row r="10" spans="1:10" x14ac:dyDescent="0.45">
      <c r="A10" s="12" t="s">
        <v>12</v>
      </c>
      <c r="B10" s="11" t="s">
        <v>8</v>
      </c>
      <c r="C10" s="18">
        <v>29379510</v>
      </c>
      <c r="D10" s="19">
        <v>30225681</v>
      </c>
      <c r="E10" s="20">
        <v>29866547</v>
      </c>
      <c r="F10" s="20">
        <v>27214594</v>
      </c>
      <c r="G10" s="19">
        <v>31379507</v>
      </c>
      <c r="H10" s="21">
        <v>37154298</v>
      </c>
    </row>
    <row r="11" spans="1:10" x14ac:dyDescent="0.45">
      <c r="A11" s="12" t="s">
        <v>35</v>
      </c>
      <c r="B11" s="11" t="s">
        <v>8</v>
      </c>
      <c r="C11" s="18">
        <v>2399862</v>
      </c>
      <c r="D11" s="19">
        <v>2467545</v>
      </c>
      <c r="E11" s="20">
        <v>2399232</v>
      </c>
      <c r="F11" s="20">
        <v>2197748</v>
      </c>
      <c r="G11" s="19">
        <v>2995697</v>
      </c>
      <c r="H11" s="21">
        <v>2725025</v>
      </c>
    </row>
    <row r="12" spans="1:10" x14ac:dyDescent="0.45">
      <c r="A12" s="12" t="s">
        <v>30</v>
      </c>
      <c r="B12" s="11" t="s">
        <v>8</v>
      </c>
      <c r="C12" s="18">
        <v>2586106</v>
      </c>
      <c r="D12" s="19">
        <v>1985587</v>
      </c>
      <c r="E12" s="20">
        <v>2111125</v>
      </c>
      <c r="F12" s="20">
        <v>2282378</v>
      </c>
      <c r="G12" s="19">
        <v>2874614</v>
      </c>
      <c r="H12" s="21">
        <v>2492967</v>
      </c>
    </row>
    <row r="13" spans="1:10" x14ac:dyDescent="0.45">
      <c r="A13" s="12" t="s">
        <v>23</v>
      </c>
      <c r="B13" s="11" t="s">
        <v>8</v>
      </c>
      <c r="C13" s="18">
        <v>4223128</v>
      </c>
      <c r="D13" s="19">
        <v>3766597</v>
      </c>
      <c r="E13" s="20">
        <v>2398496</v>
      </c>
      <c r="F13" s="20">
        <v>2727162</v>
      </c>
      <c r="G13" s="19">
        <v>3722615</v>
      </c>
      <c r="H13" s="21">
        <v>2955076</v>
      </c>
    </row>
    <row r="14" spans="1:10" ht="24" x14ac:dyDescent="0.45">
      <c r="A14" s="5" t="s">
        <v>24</v>
      </c>
      <c r="B14" s="11" t="s">
        <v>8</v>
      </c>
      <c r="C14" s="18"/>
      <c r="D14" s="19"/>
      <c r="E14" s="20">
        <v>9906755</v>
      </c>
      <c r="F14" s="20">
        <v>12212060</v>
      </c>
      <c r="G14" s="19">
        <v>11187839</v>
      </c>
      <c r="H14" s="21">
        <v>12305639</v>
      </c>
    </row>
    <row r="15" spans="1:10" x14ac:dyDescent="0.45">
      <c r="A15" s="5" t="s">
        <v>33</v>
      </c>
      <c r="B15" s="11" t="s">
        <v>8</v>
      </c>
      <c r="C15" s="18">
        <v>5154913</v>
      </c>
      <c r="D15" s="19">
        <v>5344973</v>
      </c>
      <c r="E15" s="20"/>
      <c r="F15" s="20"/>
      <c r="G15" s="19"/>
      <c r="H15" s="21"/>
    </row>
    <row r="16" spans="1:10" ht="24" x14ac:dyDescent="0.45">
      <c r="A16" s="5" t="s">
        <v>34</v>
      </c>
      <c r="B16" s="11" t="s">
        <v>8</v>
      </c>
      <c r="C16" s="18">
        <v>4186277</v>
      </c>
      <c r="D16" s="19">
        <v>4254260</v>
      </c>
      <c r="E16" s="20"/>
      <c r="F16" s="20"/>
      <c r="G16" s="19"/>
      <c r="H16" s="21"/>
    </row>
    <row r="17" spans="1:10" ht="24" x14ac:dyDescent="0.45">
      <c r="A17" s="5" t="s">
        <v>25</v>
      </c>
      <c r="B17" s="11" t="s">
        <v>8</v>
      </c>
      <c r="C17" s="18">
        <v>10006374</v>
      </c>
      <c r="D17" s="19">
        <v>10550945</v>
      </c>
      <c r="E17" s="20">
        <v>11434219</v>
      </c>
      <c r="F17" s="20">
        <v>13447575</v>
      </c>
      <c r="G17" s="19">
        <v>15308519</v>
      </c>
      <c r="H17" s="21">
        <v>17074634</v>
      </c>
    </row>
    <row r="18" spans="1:10" x14ac:dyDescent="0.45">
      <c r="A18" s="5" t="s">
        <v>18</v>
      </c>
      <c r="B18" s="11" t="s">
        <v>8</v>
      </c>
      <c r="C18" s="18">
        <v>19922076</v>
      </c>
      <c r="D18" s="19">
        <v>20565210</v>
      </c>
      <c r="E18" s="20">
        <v>21241851</v>
      </c>
      <c r="F18" s="20">
        <v>24288329</v>
      </c>
      <c r="G18" s="19">
        <v>27154820</v>
      </c>
      <c r="H18" s="21">
        <v>29264213</v>
      </c>
    </row>
    <row r="19" spans="1:10" ht="15.4" thickBot="1" x14ac:dyDescent="0.5">
      <c r="A19" s="27" t="s">
        <v>17</v>
      </c>
      <c r="B19" s="30" t="s">
        <v>8</v>
      </c>
      <c r="C19" s="34">
        <v>50308249</v>
      </c>
      <c r="D19" s="35">
        <v>51936949</v>
      </c>
      <c r="E19" s="36">
        <v>52680436</v>
      </c>
      <c r="F19" s="36">
        <v>62267140</v>
      </c>
      <c r="G19" s="35">
        <v>67688771</v>
      </c>
      <c r="H19" s="37">
        <v>74303180</v>
      </c>
    </row>
    <row r="20" spans="1:10" x14ac:dyDescent="0.45">
      <c r="C20" s="7" t="s">
        <v>32</v>
      </c>
    </row>
    <row r="21" spans="1:10" x14ac:dyDescent="0.45"/>
    <row r="22" spans="1:10" x14ac:dyDescent="0.45">
      <c r="A22" s="4" t="s">
        <v>47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45">
      <c r="C23" s="6"/>
      <c r="D23" s="6"/>
      <c r="E23" s="6"/>
      <c r="F23" s="6"/>
      <c r="G23" s="6"/>
      <c r="H23" s="6"/>
    </row>
    <row r="24" spans="1:10" x14ac:dyDescent="0.45">
      <c r="A24" s="6"/>
      <c r="B24" s="6"/>
      <c r="C24" s="13" t="str">
        <f t="shared" ref="C24:H24" si="0">C9</f>
        <v>FY17</v>
      </c>
      <c r="D24" s="13" t="str">
        <f t="shared" si="0"/>
        <v>FY18</v>
      </c>
      <c r="E24" s="13" t="str">
        <f t="shared" si="0"/>
        <v>FY19</v>
      </c>
      <c r="F24" s="13" t="str">
        <f t="shared" si="0"/>
        <v>FY20</v>
      </c>
      <c r="G24" s="13" t="str">
        <f t="shared" si="0"/>
        <v>FY21</v>
      </c>
      <c r="H24" s="13" t="str">
        <f t="shared" si="0"/>
        <v>FY22</v>
      </c>
    </row>
    <row r="25" spans="1:10" x14ac:dyDescent="0.45">
      <c r="A25" s="15" t="s">
        <v>15</v>
      </c>
      <c r="B25" s="15" t="s">
        <v>9</v>
      </c>
      <c r="C25" s="16">
        <f>C10/100</f>
        <v>293795.09999999998</v>
      </c>
      <c r="D25" s="16">
        <f t="shared" ref="D25:H28" si="1">D10/100</f>
        <v>302256.81</v>
      </c>
      <c r="E25" s="16">
        <f t="shared" si="1"/>
        <v>298665.46999999997</v>
      </c>
      <c r="F25" s="16">
        <f t="shared" si="1"/>
        <v>272145.94</v>
      </c>
      <c r="G25" s="16">
        <f t="shared" si="1"/>
        <v>313795.07</v>
      </c>
      <c r="H25" s="16">
        <f t="shared" si="1"/>
        <v>371542.98</v>
      </c>
    </row>
    <row r="26" spans="1:10" x14ac:dyDescent="0.45">
      <c r="A26" s="15" t="s">
        <v>16</v>
      </c>
      <c r="B26" s="15" t="s">
        <v>9</v>
      </c>
      <c r="C26" s="16">
        <f>C11/100</f>
        <v>23998.62</v>
      </c>
      <c r="D26" s="16">
        <f t="shared" si="1"/>
        <v>24675.45</v>
      </c>
      <c r="E26" s="16">
        <f t="shared" si="1"/>
        <v>23992.32</v>
      </c>
      <c r="F26" s="16">
        <f t="shared" si="1"/>
        <v>21977.48</v>
      </c>
      <c r="G26" s="16">
        <f t="shared" si="1"/>
        <v>29956.97</v>
      </c>
      <c r="H26" s="16">
        <f t="shared" si="1"/>
        <v>27250.25</v>
      </c>
    </row>
    <row r="27" spans="1:10" x14ac:dyDescent="0.45">
      <c r="A27" s="15" t="s">
        <v>20</v>
      </c>
      <c r="B27" s="15" t="s">
        <v>9</v>
      </c>
      <c r="C27" s="16">
        <f>C12/100</f>
        <v>25861.06</v>
      </c>
      <c r="D27" s="16">
        <f t="shared" si="1"/>
        <v>19855.87</v>
      </c>
      <c r="E27" s="16">
        <f t="shared" si="1"/>
        <v>21111.25</v>
      </c>
      <c r="F27" s="16">
        <f t="shared" si="1"/>
        <v>22823.78</v>
      </c>
      <c r="G27" s="16">
        <f t="shared" si="1"/>
        <v>28746.14</v>
      </c>
      <c r="H27" s="16">
        <f t="shared" si="1"/>
        <v>24929.67</v>
      </c>
    </row>
    <row r="28" spans="1:10" x14ac:dyDescent="0.45">
      <c r="A28" s="15" t="s">
        <v>31</v>
      </c>
      <c r="B28" s="15" t="s">
        <v>9</v>
      </c>
      <c r="C28" s="16">
        <f>C13/100</f>
        <v>42231.28</v>
      </c>
      <c r="D28" s="16">
        <f t="shared" si="1"/>
        <v>37665.97</v>
      </c>
      <c r="E28" s="16">
        <f t="shared" si="1"/>
        <v>23984.959999999999</v>
      </c>
      <c r="F28" s="16">
        <f t="shared" si="1"/>
        <v>27271.62</v>
      </c>
      <c r="G28" s="16">
        <f t="shared" si="1"/>
        <v>37226.15</v>
      </c>
      <c r="H28" s="16">
        <f t="shared" si="1"/>
        <v>29550.76</v>
      </c>
    </row>
    <row r="29" spans="1:10" x14ac:dyDescent="0.45">
      <c r="A29" s="15" t="s">
        <v>2</v>
      </c>
      <c r="B29" s="15" t="s">
        <v>9</v>
      </c>
      <c r="C29" s="16">
        <f>SUM(C14:C17)/100</f>
        <v>193475.64</v>
      </c>
      <c r="D29" s="16">
        <f t="shared" ref="D29:H29" si="2">SUM(D14:D17)/100</f>
        <v>201501.78</v>
      </c>
      <c r="E29" s="16">
        <f t="shared" si="2"/>
        <v>213409.74</v>
      </c>
      <c r="F29" s="16">
        <f t="shared" si="2"/>
        <v>256596.35</v>
      </c>
      <c r="G29" s="16">
        <f t="shared" si="2"/>
        <v>264963.58</v>
      </c>
      <c r="H29" s="16">
        <f t="shared" si="2"/>
        <v>293802.73</v>
      </c>
    </row>
    <row r="30" spans="1:10" x14ac:dyDescent="0.45">
      <c r="A30" s="15" t="s">
        <v>21</v>
      </c>
      <c r="B30" s="15" t="s">
        <v>9</v>
      </c>
      <c r="C30" s="16">
        <f>C18/100</f>
        <v>199220.76</v>
      </c>
      <c r="D30" s="16">
        <f t="shared" ref="D30:H30" si="3">D18/100</f>
        <v>205652.1</v>
      </c>
      <c r="E30" s="16">
        <f t="shared" si="3"/>
        <v>212418.51</v>
      </c>
      <c r="F30" s="16">
        <f t="shared" si="3"/>
        <v>242883.29</v>
      </c>
      <c r="G30" s="16">
        <f t="shared" si="3"/>
        <v>271548.2</v>
      </c>
      <c r="H30" s="16">
        <f t="shared" si="3"/>
        <v>292642.13</v>
      </c>
    </row>
    <row r="31" spans="1:10" x14ac:dyDescent="0.45">
      <c r="A31" s="15" t="s">
        <v>41</v>
      </c>
      <c r="B31" s="15" t="s">
        <v>9</v>
      </c>
      <c r="C31" s="16">
        <f>SUM(C29:C30)</f>
        <v>392696.4</v>
      </c>
      <c r="D31" s="16">
        <f t="shared" ref="D31:H31" si="4">SUM(D29:D30)</f>
        <v>407153.88</v>
      </c>
      <c r="E31" s="16">
        <f t="shared" si="4"/>
        <v>425828.25</v>
      </c>
      <c r="F31" s="16">
        <f t="shared" si="4"/>
        <v>499479.64</v>
      </c>
      <c r="G31" s="16">
        <f t="shared" si="4"/>
        <v>536511.78</v>
      </c>
      <c r="H31" s="16">
        <f t="shared" si="4"/>
        <v>586444.86</v>
      </c>
    </row>
    <row r="32" spans="1:10" x14ac:dyDescent="0.45">
      <c r="A32" s="15" t="s">
        <v>19</v>
      </c>
      <c r="B32" s="15" t="s">
        <v>9</v>
      </c>
      <c r="C32" s="16">
        <f>C19/100</f>
        <v>503082.49</v>
      </c>
      <c r="D32" s="16">
        <f t="shared" ref="D32:H32" si="5">D19/100</f>
        <v>519369.49</v>
      </c>
      <c r="E32" s="16">
        <f t="shared" si="5"/>
        <v>526804.36</v>
      </c>
      <c r="F32" s="16">
        <f t="shared" si="5"/>
        <v>622671.4</v>
      </c>
      <c r="G32" s="16">
        <f t="shared" si="5"/>
        <v>676887.71</v>
      </c>
      <c r="H32" s="16">
        <f t="shared" si="5"/>
        <v>743031.8</v>
      </c>
    </row>
    <row r="33" spans="1:10" ht="24" x14ac:dyDescent="0.45">
      <c r="A33" s="22" t="s">
        <v>36</v>
      </c>
      <c r="B33" s="15" t="s">
        <v>11</v>
      </c>
      <c r="C33" s="17">
        <f>C28/C26*100</f>
        <v>175.97378515931331</v>
      </c>
      <c r="D33" s="17">
        <f t="shared" ref="D33:H33" si="6">D28/D26*100</f>
        <v>152.64552419510079</v>
      </c>
      <c r="E33" s="17">
        <f t="shared" si="6"/>
        <v>99.969323516858722</v>
      </c>
      <c r="F33" s="17">
        <f t="shared" si="6"/>
        <v>124.08893103303926</v>
      </c>
      <c r="G33" s="17">
        <f t="shared" si="6"/>
        <v>124.2654046787776</v>
      </c>
      <c r="H33" s="17">
        <f t="shared" si="6"/>
        <v>108.44216108109099</v>
      </c>
    </row>
    <row r="34" spans="1:10" x14ac:dyDescent="0.45">
      <c r="A34" s="15" t="s">
        <v>37</v>
      </c>
      <c r="B34" s="15" t="s">
        <v>11</v>
      </c>
      <c r="C34" s="17">
        <f>C26/C27*100</f>
        <v>92.798284370400893</v>
      </c>
      <c r="D34" s="17">
        <f t="shared" ref="D34:H34" si="7">D26/D27*100</f>
        <v>124.27282209240896</v>
      </c>
      <c r="E34" s="17">
        <f t="shared" si="7"/>
        <v>113.64708390076382</v>
      </c>
      <c r="F34" s="17">
        <f t="shared" si="7"/>
        <v>96.29202524735166</v>
      </c>
      <c r="G34" s="17">
        <f t="shared" si="7"/>
        <v>104.21214813536706</v>
      </c>
      <c r="H34" s="17">
        <f t="shared" si="7"/>
        <v>109.30850669102318</v>
      </c>
    </row>
    <row r="35" spans="1:10" x14ac:dyDescent="0.45">
      <c r="A35" s="15" t="s">
        <v>10</v>
      </c>
      <c r="B35" s="15" t="s">
        <v>11</v>
      </c>
      <c r="C35" s="17">
        <f>C27/C25*100</f>
        <v>8.8024136549588494</v>
      </c>
      <c r="D35" s="17">
        <f t="shared" ref="D35:H35" si="8">D27/D25*100</f>
        <v>6.5692051735740868</v>
      </c>
      <c r="E35" s="17">
        <f t="shared" si="8"/>
        <v>7.0685272053712804</v>
      </c>
      <c r="F35" s="17">
        <f t="shared" si="8"/>
        <v>8.3865958095865771</v>
      </c>
      <c r="G35" s="17">
        <f t="shared" si="8"/>
        <v>9.1608003911597464</v>
      </c>
      <c r="H35" s="17">
        <f t="shared" si="8"/>
        <v>6.7097674675484384</v>
      </c>
    </row>
    <row r="36" spans="1:10" x14ac:dyDescent="0.45">
      <c r="A36" s="15" t="s">
        <v>44</v>
      </c>
      <c r="B36" s="15" t="s">
        <v>11</v>
      </c>
      <c r="C36" s="17">
        <f>C28/C25*100</f>
        <v>14.374399028438528</v>
      </c>
      <c r="D36" s="17">
        <f t="shared" ref="D36:H36" si="9">D28/D25*100</f>
        <v>12.461578615879656</v>
      </c>
      <c r="E36" s="17">
        <f t="shared" si="9"/>
        <v>8.0307107480486444</v>
      </c>
      <c r="F36" s="17">
        <f t="shared" si="9"/>
        <v>10.020954198324619</v>
      </c>
      <c r="G36" s="17">
        <f t="shared" si="9"/>
        <v>11.863204224336602</v>
      </c>
      <c r="H36" s="17">
        <f t="shared" si="9"/>
        <v>7.9535239772260002</v>
      </c>
    </row>
    <row r="37" spans="1:10" x14ac:dyDescent="0.45">
      <c r="A37" s="14" t="s">
        <v>38</v>
      </c>
      <c r="B37" s="15" t="s">
        <v>39</v>
      </c>
      <c r="C37" s="23">
        <f>C25/C32</f>
        <v>0.58398991386084609</v>
      </c>
      <c r="D37" s="23">
        <f t="shared" ref="D37:H37" si="10">D25/D32</f>
        <v>0.58196874444819624</v>
      </c>
      <c r="E37" s="23">
        <f t="shared" si="10"/>
        <v>0.56693811342032174</v>
      </c>
      <c r="F37" s="23">
        <f t="shared" si="10"/>
        <v>0.4370618917136711</v>
      </c>
      <c r="G37" s="23">
        <f t="shared" si="10"/>
        <v>0.46358511960573195</v>
      </c>
      <c r="H37" s="23">
        <f t="shared" si="10"/>
        <v>0.50003644527730839</v>
      </c>
    </row>
    <row r="38" spans="1:10" ht="28.5" x14ac:dyDescent="0.45">
      <c r="A38" s="33" t="s">
        <v>40</v>
      </c>
      <c r="B38" s="24" t="s">
        <v>13</v>
      </c>
      <c r="C38" s="32">
        <f t="shared" ref="C38:H38" si="11">C32/C31</f>
        <v>1.2810977895391962</v>
      </c>
      <c r="D38" s="32">
        <f t="shared" si="11"/>
        <v>1.2756098259459052</v>
      </c>
      <c r="E38" s="32">
        <f t="shared" si="11"/>
        <v>1.2371287250200051</v>
      </c>
      <c r="F38" s="32">
        <f t="shared" si="11"/>
        <v>1.2466402033924746</v>
      </c>
      <c r="G38" s="32">
        <f t="shared" si="11"/>
        <v>1.2616455690870383</v>
      </c>
      <c r="H38" s="32">
        <f t="shared" si="11"/>
        <v>1.2670105080296894</v>
      </c>
    </row>
    <row r="39" spans="1:10" ht="28.5" x14ac:dyDescent="0.45">
      <c r="A39" s="40" t="s">
        <v>43</v>
      </c>
      <c r="B39" s="41" t="s">
        <v>39</v>
      </c>
      <c r="C39" s="42">
        <f>C25/C31</f>
        <v>0.74814818776031555</v>
      </c>
      <c r="D39" s="42">
        <f t="shared" ref="D39:H39" si="12">D25/D31</f>
        <v>0.74236504881152054</v>
      </c>
      <c r="E39" s="42">
        <f t="shared" si="12"/>
        <v>0.70137542542092957</v>
      </c>
      <c r="F39" s="42">
        <f t="shared" si="12"/>
        <v>0.54485892558103066</v>
      </c>
      <c r="G39" s="42">
        <f t="shared" si="12"/>
        <v>0.58488011204525647</v>
      </c>
      <c r="H39" s="42">
        <f t="shared" si="12"/>
        <v>0.63355143056416252</v>
      </c>
    </row>
    <row r="40" spans="1:10" x14ac:dyDescent="0.45">
      <c r="A40" s="38" t="s">
        <v>42</v>
      </c>
      <c r="B40" s="28" t="s">
        <v>11</v>
      </c>
      <c r="C40" s="29">
        <f>C28/C31*100</f>
        <v>10.754180583269925</v>
      </c>
      <c r="D40" s="29">
        <f t="shared" ref="D40:H40" si="13">D28/D31*100</f>
        <v>9.2510404174461023</v>
      </c>
      <c r="E40" s="29">
        <f t="shared" si="13"/>
        <v>5.6325431673450508</v>
      </c>
      <c r="F40" s="29">
        <f t="shared" si="13"/>
        <v>5.4600063377958703</v>
      </c>
      <c r="G40" s="29">
        <f t="shared" si="13"/>
        <v>6.9385522159457524</v>
      </c>
      <c r="H40" s="29">
        <f t="shared" si="13"/>
        <v>5.0389664937978997</v>
      </c>
    </row>
    <row r="41" spans="1:10" x14ac:dyDescent="0.45">
      <c r="A41" s="26" t="s">
        <v>45</v>
      </c>
    </row>
    <row r="42" spans="1:10" x14ac:dyDescent="0.45">
      <c r="A42" s="25"/>
      <c r="B42" s="31"/>
      <c r="C42" s="39"/>
      <c r="D42" s="39"/>
      <c r="E42" s="39"/>
      <c r="F42" s="39"/>
      <c r="G42" s="39"/>
      <c r="H42" s="39"/>
    </row>
    <row r="43" spans="1:10" x14ac:dyDescent="0.45">
      <c r="A43" s="4" t="s">
        <v>46</v>
      </c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45"/>
    <row r="45" spans="1:10" x14ac:dyDescent="0.45"/>
    <row r="46" spans="1:10" x14ac:dyDescent="0.45"/>
    <row r="47" spans="1:10" x14ac:dyDescent="0.45"/>
    <row r="48" spans="1:10" x14ac:dyDescent="0.45"/>
    <row r="49" s="7" customFormat="1" x14ac:dyDescent="0.45"/>
    <row r="50" s="7" customFormat="1" x14ac:dyDescent="0.45"/>
    <row r="51" s="7" customFormat="1" x14ac:dyDescent="0.45"/>
    <row r="52" s="7" customFormat="1" x14ac:dyDescent="0.45"/>
    <row r="53" s="7" customFormat="1" x14ac:dyDescent="0.45"/>
    <row r="54" s="7" customFormat="1" x14ac:dyDescent="0.45"/>
    <row r="55" s="7" customFormat="1" x14ac:dyDescent="0.45"/>
    <row r="56" s="7" customFormat="1" x14ac:dyDescent="0.45"/>
    <row r="57" s="7" customFormat="1" x14ac:dyDescent="0.45"/>
    <row r="58" s="7" customFormat="1" x14ac:dyDescent="0.45"/>
    <row r="59" s="7" customFormat="1" x14ac:dyDescent="0.45"/>
    <row r="60" s="7" customFormat="1" x14ac:dyDescent="0.45"/>
    <row r="61" s="7" customFormat="1" x14ac:dyDescent="0.45"/>
    <row r="62" s="7" customFormat="1" x14ac:dyDescent="0.45"/>
    <row r="63" s="7" customFormat="1" x14ac:dyDescent="0.45"/>
    <row r="64" s="7" customFormat="1" ht="15" hidden="1" customHeight="1" x14ac:dyDescent="0.45"/>
    <row r="65" s="7" customFormat="1" ht="15" hidden="1" customHeight="1" x14ac:dyDescent="0.45"/>
    <row r="66" s="7" customFormat="1" ht="15" hidden="1" customHeight="1" x14ac:dyDescent="0.45"/>
    <row r="67" s="7" customFormat="1" ht="15" hidden="1" customHeight="1" x14ac:dyDescent="0.45"/>
    <row r="68" s="7" customFormat="1" ht="15" hidden="1" customHeight="1" x14ac:dyDescent="0.45"/>
    <row r="69" s="7" customFormat="1" ht="15" hidden="1" customHeight="1" x14ac:dyDescent="0.45"/>
    <row r="70" s="7" customFormat="1" ht="15" hidden="1" customHeight="1" x14ac:dyDescent="0.45"/>
    <row r="71" s="7" customFormat="1" ht="15" hidden="1" customHeight="1" x14ac:dyDescent="0.45"/>
    <row r="72" s="7" customFormat="1" ht="15" hidden="1" customHeight="1" x14ac:dyDescent="0.45"/>
    <row r="73" s="7" customFormat="1" ht="15" hidden="1" customHeight="1" x14ac:dyDescent="0.45"/>
    <row r="74" s="7" customFormat="1" ht="15" hidden="1" customHeight="1" x14ac:dyDescent="0.45"/>
    <row r="75" s="7" customFormat="1" ht="15" hidden="1" customHeight="1" x14ac:dyDescent="0.45"/>
    <row r="76" s="7" customFormat="1" ht="15" hidden="1" customHeight="1" x14ac:dyDescent="0.45"/>
    <row r="77" s="7" customFormat="1" ht="15" hidden="1" customHeight="1" x14ac:dyDescent="0.45"/>
    <row r="78" s="7" customFormat="1" ht="15" hidden="1" customHeight="1" x14ac:dyDescent="0.45"/>
    <row r="79" s="7" customFormat="1" ht="15" hidden="1" customHeight="1" x14ac:dyDescent="0.45"/>
    <row r="80" s="7" customFormat="1" ht="15" hidden="1" customHeight="1" x14ac:dyDescent="0.45"/>
    <row r="81" s="7" customFormat="1" ht="15" hidden="1" customHeight="1" x14ac:dyDescent="0.45"/>
    <row r="82" s="7" customFormat="1" ht="15" hidden="1" customHeight="1" x14ac:dyDescent="0.45"/>
    <row r="83" s="7" customFormat="1" ht="15" hidden="1" customHeight="1" x14ac:dyDescent="0.45"/>
    <row r="84" s="7" customFormat="1" ht="15" hidden="1" customHeight="1" x14ac:dyDescent="0.45"/>
    <row r="85" s="7" customFormat="1" ht="15" hidden="1" customHeight="1" x14ac:dyDescent="0.45"/>
    <row r="86" s="7" customFormat="1" ht="15" hidden="1" customHeight="1" x14ac:dyDescent="0.45"/>
    <row r="87" s="7" customFormat="1" ht="15" hidden="1" customHeight="1" x14ac:dyDescent="0.45"/>
    <row r="88" s="7" customFormat="1" ht="15" hidden="1" customHeight="1" x14ac:dyDescent="0.45"/>
    <row r="89" s="7" customFormat="1" ht="15" hidden="1" customHeight="1" x14ac:dyDescent="0.45"/>
    <row r="90" s="7" customFormat="1" ht="15" hidden="1" customHeight="1" x14ac:dyDescent="0.45"/>
    <row r="91" s="7" customFormat="1" ht="15" hidden="1" customHeight="1" x14ac:dyDescent="0.45"/>
    <row r="92" s="7" customFormat="1" ht="15" hidden="1" customHeight="1" x14ac:dyDescent="0.45"/>
    <row r="93" s="7" customFormat="1" ht="15" hidden="1" customHeight="1" x14ac:dyDescent="0.45"/>
    <row r="94" s="7" customFormat="1" ht="15" hidden="1" customHeight="1" x14ac:dyDescent="0.45"/>
  </sheetData>
  <phoneticPr fontId="2"/>
  <pageMargins left="0.7" right="0.7" top="0.75" bottom="0.75" header="0.3" footer="0.3"/>
  <pageSetup paperSize="9" orientation="portrait" r:id="rId1"/>
  <ignoredErrors>
    <ignoredError sqref="C29:H29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467A9023-1611-40C1-949D-D1B09F756241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投下資本回転率!C18:H18</xm:f>
              <xm:sqref>I18</xm:sqref>
            </x14:sparkline>
          </x14:sparklines>
        </x14:sparklineGroup>
        <x14:sparklineGroup displayEmptyCellsAs="gap" high="1" low="1" xr2:uid="{67E1275F-D5F1-4D68-8760-31922B710A1B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投下資本回転率!C17:H17</xm:f>
              <xm:sqref>I17</xm:sqref>
            </x14:sparkline>
          </x14:sparklines>
        </x14:sparklineGroup>
        <x14:sparklineGroup displayEmptyCellsAs="gap" high="1" low="1" xr2:uid="{47516CA6-D77B-4841-BAF3-64A5BF7E4B0F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投下資本回転率!C10:H10</xm:f>
              <xm:sqref>I10</xm:sqref>
            </x14:sparkline>
          </x14:sparklines>
        </x14:sparklineGroup>
        <x14:sparklineGroup displayEmptyCellsAs="gap" high="1" low="1" xr2:uid="{BE95E5B3-8D70-4CB8-82BD-E6E704C7E4FD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投下資本回転率!C14:H14</xm:f>
              <xm:sqref>I14</xm:sqref>
            </x14:sparkline>
            <x14:sparkline>
              <xm:f>投下資本回転率!C15:H15</xm:f>
              <xm:sqref>I15</xm:sqref>
            </x14:sparkline>
            <x14:sparkline>
              <xm:f>投下資本回転率!C16:H16</xm:f>
              <xm:sqref>I16</xm:sqref>
            </x14:sparkline>
          </x14:sparklines>
        </x14:sparklineGroup>
        <x14:sparklineGroup displayEmptyCellsAs="gap" high="1" low="1" xr2:uid="{2C60A00A-5FCF-479B-B43A-FC405520922F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投下資本回転率!C12:H12</xm:f>
              <xm:sqref>I12</xm:sqref>
            </x14:sparkline>
          </x14:sparklines>
        </x14:sparklineGroup>
        <x14:sparklineGroup displayEmptyCellsAs="gap" high="1" low="1" xr2:uid="{6A1B0D86-F5C4-4F53-9CE0-730098718962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投下資本回転率!C19:H19</xm:f>
              <xm:sqref>I19</xm:sqref>
            </x14:sparkline>
          </x14:sparklines>
        </x14:sparklineGroup>
        <x14:sparklineGroup displayEmptyCellsAs="gap" high="1" low="1" xr2:uid="{97FA638B-5629-4772-A2DD-300EE993798B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投下資本回転率!C13:H13</xm:f>
              <xm:sqref>I13</xm:sqref>
            </x14:sparkline>
          </x14:sparklines>
        </x14:sparklineGroup>
        <x14:sparklineGroup displayEmptyCellsAs="gap" high="1" low="1" xr2:uid="{0746341F-ACFB-47DD-B922-560262134EEB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投下資本回転率!C11:H11</xm:f>
              <xm:sqref>I11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投下資本回転率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2023-07-15T07:52:36Z</dcterms:created>
  <dcterms:modified xsi:type="dcterms:W3CDTF">2023-08-14T06:15:01Z</dcterms:modified>
  <cp:category/>
  <cp:contentStatus/>
</cp:coreProperties>
</file>