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3" documentId="8_{AB5E4FE7-E0FB-41AF-8CC8-97B08A916112}" xr6:coauthVersionLast="47" xr6:coauthVersionMax="47" xr10:uidLastSave="{89ABB126-437B-48E4-A4E3-98E94C9B98AE}"/>
  <bookViews>
    <workbookView xWindow="-98" yWindow="-98" windowWidth="20715" windowHeight="13155" xr2:uid="{68E2C076-72C9-4123-A12C-10F250F0AE54}"/>
  </bookViews>
  <sheets>
    <sheet name="OCF to Interest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4" l="1"/>
  <c r="E24" i="14"/>
  <c r="F24" i="14"/>
  <c r="G24" i="14"/>
  <c r="H24" i="14"/>
  <c r="D25" i="14"/>
  <c r="E25" i="14"/>
  <c r="F25" i="14"/>
  <c r="G25" i="14"/>
  <c r="H25" i="14"/>
  <c r="C25" i="14"/>
  <c r="C24" i="14"/>
  <c r="D23" i="14"/>
  <c r="E23" i="14"/>
  <c r="F23" i="14"/>
  <c r="G23" i="14"/>
  <c r="H23" i="14"/>
  <c r="C23" i="14"/>
  <c r="D22" i="14"/>
  <c r="E22" i="14"/>
  <c r="F22" i="14"/>
  <c r="G22" i="14"/>
  <c r="H22" i="14"/>
  <c r="C22" i="14"/>
  <c r="C21" i="14"/>
  <c r="H21" i="14"/>
  <c r="G21" i="14"/>
  <c r="F21" i="14"/>
  <c r="E21" i="14"/>
  <c r="D21" i="14"/>
  <c r="H20" i="14"/>
  <c r="G20" i="14"/>
  <c r="F20" i="14"/>
  <c r="E20" i="14"/>
  <c r="D20" i="14"/>
  <c r="C20" i="14"/>
</calcChain>
</file>

<file path=xl/sharedStrings.xml><?xml version="1.0" encoding="utf-8"?>
<sst xmlns="http://schemas.openxmlformats.org/spreadsheetml/2006/main" count="41" uniqueCount="33">
  <si>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</si>
  <si>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</si>
  <si>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年</t>
    <rPh sb="0" eb="1">
      <t>ネン</t>
    </rPh>
    <phoneticPr fontId="3"/>
  </si>
  <si>
    <t>百万円</t>
    <rPh sb="0" eb="3">
      <t>ヒャクマンエン</t>
    </rPh>
    <phoneticPr fontId="3"/>
  </si>
  <si>
    <t>期間</t>
    <rPh sb="0" eb="2">
      <t>キカン</t>
    </rPh>
    <phoneticPr fontId="3"/>
  </si>
  <si>
    <t>資金管理</t>
    <rPh sb="0" eb="4">
      <t>シキンカンリ</t>
    </rPh>
    <phoneticPr fontId="4"/>
  </si>
  <si>
    <t>FY17</t>
    <phoneticPr fontId="3"/>
  </si>
  <si>
    <t>FY18</t>
    <phoneticPr fontId="3"/>
  </si>
  <si>
    <t>FY19</t>
  </si>
  <si>
    <t>FY20</t>
  </si>
  <si>
    <t>FY21</t>
  </si>
  <si>
    <t>FY22</t>
  </si>
  <si>
    <t>営業CF</t>
    <rPh sb="0" eb="2">
      <t>エイギョウ</t>
    </rPh>
    <phoneticPr fontId="3"/>
  </si>
  <si>
    <t>●財務諸表</t>
    <rPh sb="1" eb="5">
      <t>ザイムショヒョウ</t>
    </rPh>
    <phoneticPr fontId="3"/>
  </si>
  <si>
    <t>億円</t>
    <rPh sb="0" eb="2">
      <t>オクエン</t>
    </rPh>
    <phoneticPr fontId="3"/>
  </si>
  <si>
    <t>※FY17=2017年度＝2018年3月期</t>
    <rPh sb="17" eb="18">
      <t>ネン</t>
    </rPh>
    <rPh sb="19" eb="21">
      <t>ガツキ</t>
    </rPh>
    <phoneticPr fontId="3"/>
  </si>
  <si>
    <t>サンプル_ダイキン工業</t>
    <rPh sb="9" eb="11">
      <t>コウギョウ</t>
    </rPh>
    <phoneticPr fontId="4"/>
  </si>
  <si>
    <t>利息の支払額</t>
    <rPh sb="0" eb="2">
      <t>リソク</t>
    </rPh>
    <rPh sb="3" eb="5">
      <t>シハライ</t>
    </rPh>
    <rPh sb="5" eb="6">
      <t>ガク</t>
    </rPh>
    <phoneticPr fontId="3"/>
  </si>
  <si>
    <t>営業利益</t>
    <rPh sb="0" eb="4">
      <t>エイギョウリエキ</t>
    </rPh>
    <phoneticPr fontId="3"/>
  </si>
  <si>
    <t>受取利息</t>
    <rPh sb="0" eb="4">
      <t>ウケトリリソク</t>
    </rPh>
    <phoneticPr fontId="3"/>
  </si>
  <si>
    <t>受取配当金</t>
    <rPh sb="0" eb="5">
      <t>ウケトリハイトウキン</t>
    </rPh>
    <phoneticPr fontId="3"/>
  </si>
  <si>
    <t>支払利息</t>
    <rPh sb="0" eb="4">
      <t>シハライリソク</t>
    </rPh>
    <phoneticPr fontId="3"/>
  </si>
  <si>
    <t>調整後営業CF</t>
    <rPh sb="0" eb="3">
      <t>チョウセイゴ</t>
    </rPh>
    <rPh sb="3" eb="5">
      <t>エイギョウ</t>
    </rPh>
    <phoneticPr fontId="9"/>
  </si>
  <si>
    <t>※事業利益＝営業利益＋受取利息・配当金</t>
    <rPh sb="1" eb="5">
      <t>ジギョウリエキ</t>
    </rPh>
    <rPh sb="6" eb="10">
      <t>エイギョウリエキ</t>
    </rPh>
    <rPh sb="11" eb="15">
      <t>ウケトリリソク</t>
    </rPh>
    <rPh sb="16" eb="19">
      <t>ハイトウキン</t>
    </rPh>
    <phoneticPr fontId="3"/>
  </si>
  <si>
    <t>事業利益</t>
    <rPh sb="0" eb="4">
      <t>ジギョウリエキ</t>
    </rPh>
    <phoneticPr fontId="9"/>
  </si>
  <si>
    <t>支払利息</t>
    <rPh sb="0" eb="4">
      <t>シハライリソク</t>
    </rPh>
    <phoneticPr fontId="9"/>
  </si>
  <si>
    <t>ICR</t>
    <phoneticPr fontId="9"/>
  </si>
  <si>
    <t>倍</t>
    <rPh sb="0" eb="1">
      <t>バイ</t>
    </rPh>
    <phoneticPr fontId="3"/>
  </si>
  <si>
    <t>調整後営業CF対利払額倍率</t>
    <rPh sb="0" eb="3">
      <t>チョウセイゴ</t>
    </rPh>
    <rPh sb="3" eb="5">
      <t>エイギョウ</t>
    </rPh>
    <rPh sb="7" eb="8">
      <t>タイ</t>
    </rPh>
    <rPh sb="8" eb="11">
      <t>リバライガク</t>
    </rPh>
    <rPh sb="11" eb="13">
      <t>バイリツ</t>
    </rPh>
    <phoneticPr fontId="3"/>
  </si>
  <si>
    <t>調整後営業CF対利払額倍率の計算</t>
    <rPh sb="14" eb="16">
      <t>ケイサン</t>
    </rPh>
    <phoneticPr fontId="3"/>
  </si>
  <si>
    <t>調整後営業CF対利払額倍率の推移</t>
    <rPh sb="14" eb="16">
      <t>スイイ</t>
    </rPh>
    <phoneticPr fontId="3"/>
  </si>
  <si>
    <t>調整後営業CF対利払額倍率</t>
    <rPh sb="0" eb="3">
      <t>チョウセイゴ</t>
    </rPh>
    <rPh sb="3" eb="5">
      <t>エイギョウ</t>
    </rPh>
    <rPh sb="7" eb="8">
      <t>タイ</t>
    </rPh>
    <rPh sb="8" eb="11">
      <t>リバライガク</t>
    </rPh>
    <rPh sb="11" eb="13">
      <t>バイリツ</t>
    </rPh>
    <phoneticPr fontId="9"/>
  </si>
  <si>
    <t>※調整後営業CF：利息の支払額のみを足し戻し、法人税は未修正</t>
    <rPh sb="1" eb="4">
      <t>チョウセイゴ</t>
    </rPh>
    <rPh sb="4" eb="6">
      <t>エイギョウ</t>
    </rPh>
    <rPh sb="9" eb="11">
      <t>リソク</t>
    </rPh>
    <rPh sb="12" eb="15">
      <t>シハライガク</t>
    </rPh>
    <rPh sb="18" eb="19">
      <t>タ</t>
    </rPh>
    <rPh sb="20" eb="21">
      <t>モド</t>
    </rPh>
    <rPh sb="23" eb="26">
      <t>ホウジンゼイ</t>
    </rPh>
    <rPh sb="27" eb="30">
      <t>ミシュウセイ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</si>
</sst>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5" fillId="2" borderId="0" xfId="0" applyFont="1" applyFill="1" applyAlignment="1"/>
    <xf numFmtId="0" fontId="5" fillId="2" borderId="0" xfId="4" applyFont="1" applyFill="1" applyAlignment="1"/>
    <xf numFmtId="0" fontId="5" fillId="2" borderId="0" xfId="4" applyFont="1" applyFill="1">
      <alignment vertical="center"/>
    </xf>
    <xf numFmtId="0" fontId="5" fillId="0" borderId="0" xfId="4" applyFont="1">
      <alignment vertical="center"/>
    </xf>
    <xf numFmtId="0" fontId="6" fillId="2" borderId="0" xfId="4" applyFont="1" applyFill="1" applyAlignment="1"/>
    <xf numFmtId="0" fontId="5" fillId="0" borderId="3" xfId="4" applyFont="1" applyBorder="1">
      <alignment vertical="center"/>
    </xf>
    <xf numFmtId="0" fontId="7" fillId="3" borderId="7" xfId="4" applyFont="1" applyFill="1" applyBorder="1">
      <alignment vertical="center"/>
    </xf>
    <xf numFmtId="0" fontId="7" fillId="3" borderId="8" xfId="4" applyFont="1" applyFill="1" applyBorder="1">
      <alignment vertical="center"/>
    </xf>
    <xf numFmtId="0" fontId="7" fillId="3" borderId="9" xfId="4" applyFont="1" applyFill="1" applyBorder="1">
      <alignment vertical="center"/>
    </xf>
    <xf numFmtId="0" fontId="5" fillId="0" borderId="1" xfId="4" applyFont="1" applyBorder="1" applyAlignment="1">
      <alignment vertical="center" wrapText="1"/>
    </xf>
    <xf numFmtId="0" fontId="5" fillId="0" borderId="2" xfId="4" applyFont="1" applyBorder="1">
      <alignment vertical="center"/>
    </xf>
    <xf numFmtId="0" fontId="5" fillId="0" borderId="4" xfId="4" applyFont="1" applyBorder="1">
      <alignment vertical="center"/>
    </xf>
    <xf numFmtId="0" fontId="6" fillId="2" borderId="0" xfId="4" applyFont="1" applyFill="1">
      <alignment vertical="center"/>
    </xf>
    <xf numFmtId="0" fontId="5" fillId="4" borderId="3" xfId="4" applyFont="1" applyFill="1" applyBorder="1">
      <alignment vertical="center"/>
    </xf>
    <xf numFmtId="0" fontId="5" fillId="5" borderId="14" xfId="4" applyFont="1" applyFill="1" applyBorder="1">
      <alignment vertical="center"/>
    </xf>
    <xf numFmtId="0" fontId="5" fillId="5" borderId="1" xfId="4" applyFont="1" applyFill="1" applyBorder="1">
      <alignment vertical="center"/>
    </xf>
    <xf numFmtId="0" fontId="5" fillId="5" borderId="5" xfId="4" applyFont="1" applyFill="1" applyBorder="1">
      <alignment vertical="center"/>
    </xf>
    <xf numFmtId="38" fontId="5" fillId="0" borderId="14" xfId="5" applyFont="1" applyBorder="1">
      <alignment vertical="center"/>
    </xf>
    <xf numFmtId="38" fontId="5" fillId="0" borderId="1" xfId="5" applyFont="1" applyBorder="1">
      <alignment vertical="center"/>
    </xf>
    <xf numFmtId="0" fontId="5" fillId="0" borderId="0" xfId="4" applyFont="1" applyAlignment="1">
      <alignment vertical="center" wrapText="1"/>
    </xf>
    <xf numFmtId="38" fontId="5" fillId="0" borderId="0" xfId="5" applyFont="1" applyBorder="1">
      <alignment vertical="center"/>
    </xf>
    <xf numFmtId="38" fontId="11" fillId="3" borderId="6" xfId="5" applyFont="1" applyFill="1" applyBorder="1">
      <alignment vertical="center"/>
    </xf>
    <xf numFmtId="38" fontId="11" fillId="3" borderId="10" xfId="5" applyFont="1" applyFill="1" applyBorder="1">
      <alignment vertical="center"/>
    </xf>
    <xf numFmtId="38" fontId="11" fillId="3" borderId="10" xfId="5" applyFont="1" applyFill="1" applyBorder="1" applyAlignment="1">
      <alignment vertical="center" wrapText="1"/>
    </xf>
    <xf numFmtId="38" fontId="11" fillId="3" borderId="2" xfId="5" applyFont="1" applyFill="1" applyBorder="1">
      <alignment vertical="center"/>
    </xf>
    <xf numFmtId="38" fontId="11" fillId="3" borderId="11" xfId="5" applyFont="1" applyFill="1" applyBorder="1">
      <alignment vertical="center"/>
    </xf>
    <xf numFmtId="38" fontId="11" fillId="3" borderId="12" xfId="5" applyFont="1" applyFill="1" applyBorder="1">
      <alignment vertical="center"/>
    </xf>
    <xf numFmtId="38" fontId="11" fillId="3" borderId="12" xfId="5" applyFont="1" applyFill="1" applyBorder="1" applyAlignment="1">
      <alignment vertical="center" wrapText="1"/>
    </xf>
    <xf numFmtId="38" fontId="11" fillId="3" borderId="13" xfId="5" applyFont="1" applyFill="1" applyBorder="1">
      <alignment vertical="center"/>
    </xf>
    <xf numFmtId="0" fontId="10" fillId="0" borderId="1" xfId="4" applyFont="1" applyBorder="1" applyAlignment="1">
      <alignment vertical="center" wrapText="1"/>
    </xf>
    <xf numFmtId="178" fontId="5" fillId="0" borderId="5" xfId="1" applyNumberFormat="1" applyFont="1" applyBorder="1">
      <alignment vertical="center"/>
    </xf>
    <xf numFmtId="0" fontId="5" fillId="0" borderId="5" xfId="4" applyFont="1" applyBorder="1" applyAlignment="1">
      <alignment vertical="center" wrapText="1"/>
    </xf>
    <xf numFmtId="0" fontId="12" fillId="0" borderId="1" xfId="4" applyFont="1" applyBorder="1" applyAlignment="1">
      <alignment vertical="center" wrapText="1"/>
    </xf>
    <xf numFmtId="38" fontId="5" fillId="0" borderId="5" xfId="5" applyFont="1" applyBorder="1">
      <alignment vertical="center"/>
    </xf>
    <xf numFmtId="0" fontId="13" fillId="5" borderId="14" xfId="4" applyFont="1" applyFill="1" applyBorder="1">
      <alignment vertical="center"/>
    </xf>
    <xf numFmtId="0" fontId="13" fillId="5" borderId="1" xfId="4" applyFont="1" applyFill="1" applyBorder="1" applyAlignment="1">
      <alignment vertical="center" wrapText="1"/>
    </xf>
    <xf numFmtId="178" fontId="5" fillId="0" borderId="1" xfId="1" applyNumberFormat="1" applyFont="1" applyBorder="1">
      <alignment vertical="center"/>
    </xf>
  </cellXfs>
  <cellStyles count="6">
    <cellStyle name="桁区切り" xfId="1" builtinId="6"/>
    <cellStyle name="桁区切り 2" xfId="3" xr:uid="{D1E94E73-4E06-46D4-91A6-66A927AF8370}"/>
    <cellStyle name="桁区切り 3" xfId="5" xr:uid="{E13F3FA6-95C4-477B-81C5-0CD984E0EF9C}"/>
    <cellStyle name="標準" xfId="0" builtinId="0"/>
    <cellStyle name="標準 2" xfId="2" xr:uid="{9C8304D8-48D8-410C-B73D-FF8600BF0BA1}"/>
    <cellStyle name="標準 3" xfId="4" xr:uid="{EBE7A63E-8CBC-49F7-BB35-899AC6FE9F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調整後営業</a:t>
            </a:r>
            <a:r>
              <a:rPr lang="en-US" altLang="ja-JP" b="1"/>
              <a:t>CF</a:t>
            </a:r>
            <a:r>
              <a:rPr lang="ja-JP" altLang="en-US" b="1"/>
              <a:t>対利払額倍率の推移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68128654970746E-2"/>
          <c:y val="0.11451166666666666"/>
          <c:w val="0.86978479532163733"/>
          <c:h val="0.642637499999999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'OCF to Interest'!$A$21:$B$21</c:f>
              <c:strCache>
                <c:ptCount val="2"/>
                <c:pt idx="0">
                  <c:v>調整後営業CF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'OCF to Interest'!$C$20:$H$20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'OCF to Interest'!$C$21:$H$21</c:f>
              <c:numCache>
                <c:formatCode>#,##0_);[Red]\(#,##0\)</c:formatCode>
                <c:ptCount val="6"/>
                <c:pt idx="0">
                  <c:v>2344.2800000000002</c:v>
                </c:pt>
                <c:pt idx="1">
                  <c:v>2500.09</c:v>
                </c:pt>
                <c:pt idx="2">
                  <c:v>3021.66</c:v>
                </c:pt>
                <c:pt idx="3">
                  <c:v>3746.91</c:v>
                </c:pt>
                <c:pt idx="4">
                  <c:v>2450.71</c:v>
                </c:pt>
                <c:pt idx="5">
                  <c:v>1588.96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E-489C-8DD6-3FBD16F7CFF6}"/>
            </c:ext>
          </c:extLst>
        </c:ser>
        <c:ser>
          <c:idx val="4"/>
          <c:order val="1"/>
          <c:tx>
            <c:strRef>
              <c:f>'OCF to Interest'!$A$22:$B$22</c:f>
              <c:strCache>
                <c:ptCount val="2"/>
                <c:pt idx="0">
                  <c:v>事業利益</c:v>
                </c:pt>
                <c:pt idx="1">
                  <c:v>億円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'OCF to Interest'!$C$20:$H$20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'OCF to Interest'!$C$22:$H$22</c:f>
              <c:numCache>
                <c:formatCode>#,##0_);[Red]\(#,##0\)</c:formatCode>
                <c:ptCount val="6"/>
                <c:pt idx="0">
                  <c:v>2650.22</c:v>
                </c:pt>
                <c:pt idx="1">
                  <c:v>2885.02</c:v>
                </c:pt>
                <c:pt idx="2">
                  <c:v>2786.26</c:v>
                </c:pt>
                <c:pt idx="3">
                  <c:v>2493.19</c:v>
                </c:pt>
                <c:pt idx="4">
                  <c:v>3292.38</c:v>
                </c:pt>
                <c:pt idx="5">
                  <c:v>3940.12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E-489C-8DD6-3FBD16F7CFF6}"/>
            </c:ext>
          </c:extLst>
        </c:ser>
        <c:ser>
          <c:idx val="5"/>
          <c:order val="2"/>
          <c:tx>
            <c:strRef>
              <c:f>'OCF to Interest'!$A$23:$B$23</c:f>
              <c:strCache>
                <c:ptCount val="2"/>
                <c:pt idx="0">
                  <c:v>支払利息</c:v>
                </c:pt>
                <c:pt idx="1">
                  <c:v>億円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'OCF to Interest'!$C$20:$H$20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'OCF to Interest'!$C$23:$H$23</c:f>
              <c:numCache>
                <c:formatCode>#,##0_);[Red]\(#,##0\)</c:formatCode>
                <c:ptCount val="6"/>
                <c:pt idx="0">
                  <c:v>106.55</c:v>
                </c:pt>
                <c:pt idx="1">
                  <c:v>118.51</c:v>
                </c:pt>
                <c:pt idx="2">
                  <c:v>110.08</c:v>
                </c:pt>
                <c:pt idx="3">
                  <c:v>87.91</c:v>
                </c:pt>
                <c:pt idx="4">
                  <c:v>88.24</c:v>
                </c:pt>
                <c:pt idx="5">
                  <c:v>202.93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AE-489C-8DD6-3FBD16F7C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7"/>
        <c:axId val="1489838416"/>
        <c:axId val="710633408"/>
      </c:barChart>
      <c:lineChart>
        <c:grouping val="standard"/>
        <c:varyColors val="0"/>
        <c:ser>
          <c:idx val="6"/>
          <c:order val="3"/>
          <c:tx>
            <c:strRef>
              <c:f>'OCF to Interest'!$A$24:$B$24</c:f>
              <c:strCache>
                <c:ptCount val="2"/>
                <c:pt idx="0">
                  <c:v>調整後営業CF対利払額倍率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'OCF to Interest'!$C$20:$H$20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'OCF to Interest'!$C$24:$H$24</c:f>
              <c:numCache>
                <c:formatCode>#,##0.0;[Red]\-#,##0.0</c:formatCode>
                <c:ptCount val="6"/>
                <c:pt idx="0">
                  <c:v>22.001689347724074</c:v>
                </c:pt>
                <c:pt idx="1">
                  <c:v>21.096025651843728</c:v>
                </c:pt>
                <c:pt idx="2">
                  <c:v>27.449672965116278</c:v>
                </c:pt>
                <c:pt idx="3">
                  <c:v>42.622113525196227</c:v>
                </c:pt>
                <c:pt idx="4">
                  <c:v>27.773232094288307</c:v>
                </c:pt>
                <c:pt idx="5">
                  <c:v>7.8300891933178924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AE-489C-8DD6-3FBD16F7CFF6}"/>
            </c:ext>
          </c:extLst>
        </c:ser>
        <c:ser>
          <c:idx val="7"/>
          <c:order val="4"/>
          <c:tx>
            <c:strRef>
              <c:f>'OCF to Interest'!$A$25:$B$25</c:f>
              <c:strCache>
                <c:ptCount val="2"/>
                <c:pt idx="0">
                  <c:v>ICR</c:v>
                </c:pt>
                <c:pt idx="1">
                  <c:v>倍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'OCF to Interest'!$C$20:$H$20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'OCF to Interest'!$C$25:$H$25</c:f>
              <c:numCache>
                <c:formatCode>#,##0.0;[Red]\-#,##0.0</c:formatCode>
                <c:ptCount val="6"/>
                <c:pt idx="0">
                  <c:v>24.873017362740494</c:v>
                </c:pt>
                <c:pt idx="1">
                  <c:v>24.344105982617499</c:v>
                </c:pt>
                <c:pt idx="2">
                  <c:v>25.311228197674421</c:v>
                </c:pt>
                <c:pt idx="3">
                  <c:v>28.360709816858151</c:v>
                </c:pt>
                <c:pt idx="4">
                  <c:v>37.311650045330921</c:v>
                </c:pt>
                <c:pt idx="5">
                  <c:v>19.416153353373083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AE-489C-8DD6-3FBD16F7C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935679"/>
        <c:axId val="1750181951"/>
      </c:lineChart>
      <c:catAx>
        <c:axId val="204093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50181951"/>
        <c:crosses val="autoZero"/>
        <c:auto val="1"/>
        <c:lblAlgn val="ctr"/>
        <c:lblOffset val="100"/>
        <c:noMultiLvlLbl val="0"/>
      </c:catAx>
      <c:valAx>
        <c:axId val="175018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5.5701754385964908E-3"/>
              <c:y val="1.86530555555555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40935679"/>
        <c:crosses val="autoZero"/>
        <c:crossBetween val="between"/>
      </c:valAx>
      <c:valAx>
        <c:axId val="71063340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3.32313888888888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89838416"/>
        <c:crosses val="max"/>
        <c:crossBetween val="between"/>
      </c:valAx>
      <c:catAx>
        <c:axId val="148983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063340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90555555555555"/>
          <c:y val="0.82511749999999995"/>
          <c:w val="0.70213245614035091"/>
          <c:h val="0.16077138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29</xdr:row>
      <xdr:rowOff>100012</xdr:rowOff>
    </xdr:from>
    <xdr:to>
      <xdr:col>9</xdr:col>
      <xdr:colOff>372524</xdr:colOff>
      <xdr:row>48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D75FE50-73B1-4426-A83C-D49FA0B0D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6E75C-C50D-484A-B388-919B22B04B8C}">
  <dimension ref="A1:J50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9.5625" style="4" customWidth="1"/>
    <col min="10" max="10" width="8.5625" style="4" customWidth="1"/>
    <col min="11" max="16384" width="10" style="4" hidden="1"/>
  </cols>
  <sheetData>
    <row r="1" spans="1:10" x14ac:dyDescent="0.45">
      <c r="A1" s="1" t="s">
        <v>5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45">
      <c r="A2" s="2" t="s">
        <v>28</v>
      </c>
      <c r="B2" s="2"/>
      <c r="C2" s="2"/>
      <c r="D2" s="2"/>
      <c r="E2" s="2"/>
      <c r="F2" s="2"/>
      <c r="G2" s="2"/>
      <c r="H2" s="2"/>
      <c r="I2" s="2"/>
      <c r="J2" s="3"/>
    </row>
    <row r="3" spans="1:10" x14ac:dyDescent="0.45">
      <c r="A3" s="2" t="s">
        <v>16</v>
      </c>
      <c r="B3" s="2"/>
      <c r="C3" s="2"/>
      <c r="D3" s="2"/>
      <c r="E3" s="2"/>
      <c r="F3" s="2"/>
      <c r="G3" s="2"/>
      <c r="H3" s="2"/>
      <c r="I3" s="2"/>
      <c r="J3" s="3"/>
    </row>
    <row r="4" spans="1:10" x14ac:dyDescent="0.45">
      <c r="A4" s="2" t="s">
        <v>0</v>
      </c>
      <c r="B4" s="2"/>
      <c r="C4" s="2"/>
      <c r="D4" s="2"/>
      <c r="E4" s="2"/>
      <c r="F4" s="2"/>
      <c r="G4" s="2"/>
      <c r="H4" s="2"/>
      <c r="I4" s="2"/>
      <c r="J4" s="3"/>
    </row>
    <row r="5" spans="1:10" x14ac:dyDescent="0.7"/>
    <row r="6" spans="1:10" x14ac:dyDescent="0.45">
      <c r="A6" s="5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7"/>
    <row r="8" spans="1:10" ht="15.4" thickBot="1" x14ac:dyDescent="0.75">
      <c r="A8" s="6" t="s">
        <v>13</v>
      </c>
      <c r="B8" s="6"/>
    </row>
    <row r="9" spans="1:10" x14ac:dyDescent="0.7">
      <c r="A9" s="4" t="s">
        <v>4</v>
      </c>
      <c r="B9" s="4" t="s">
        <v>2</v>
      </c>
      <c r="C9" s="7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10" x14ac:dyDescent="0.7">
      <c r="A10" s="10" t="s">
        <v>12</v>
      </c>
      <c r="B10" s="11" t="s">
        <v>3</v>
      </c>
      <c r="C10" s="22">
        <v>223740</v>
      </c>
      <c r="D10" s="23">
        <v>250009</v>
      </c>
      <c r="E10" s="24">
        <v>302166</v>
      </c>
      <c r="F10" s="24">
        <v>374691</v>
      </c>
      <c r="G10" s="23">
        <v>245071</v>
      </c>
      <c r="H10" s="25">
        <v>158896</v>
      </c>
    </row>
    <row r="11" spans="1:10" x14ac:dyDescent="0.7">
      <c r="A11" s="33" t="s">
        <v>17</v>
      </c>
      <c r="B11" s="11" t="s">
        <v>3</v>
      </c>
      <c r="C11" s="22">
        <v>-10688</v>
      </c>
      <c r="D11" s="23">
        <v>-11817</v>
      </c>
      <c r="E11" s="24">
        <v>-11822</v>
      </c>
      <c r="F11" s="24">
        <v>-9537</v>
      </c>
      <c r="G11" s="23">
        <v>-8837</v>
      </c>
      <c r="H11" s="25">
        <v>-20483</v>
      </c>
    </row>
    <row r="12" spans="1:10" x14ac:dyDescent="0.7">
      <c r="A12" s="10" t="s">
        <v>18</v>
      </c>
      <c r="B12" s="11" t="s">
        <v>3</v>
      </c>
      <c r="C12" s="22">
        <v>253739</v>
      </c>
      <c r="D12" s="23">
        <v>276254</v>
      </c>
      <c r="E12" s="24">
        <v>265513</v>
      </c>
      <c r="F12" s="24">
        <v>238623</v>
      </c>
      <c r="G12" s="24">
        <v>316350</v>
      </c>
      <c r="H12" s="25">
        <v>377032</v>
      </c>
    </row>
    <row r="13" spans="1:10" x14ac:dyDescent="0.7">
      <c r="A13" s="10" t="s">
        <v>19</v>
      </c>
      <c r="B13" s="11" t="s">
        <v>3</v>
      </c>
      <c r="C13" s="22">
        <v>6817</v>
      </c>
      <c r="D13" s="23">
        <v>7119</v>
      </c>
      <c r="E13" s="24">
        <v>7969</v>
      </c>
      <c r="F13" s="24">
        <v>6482</v>
      </c>
      <c r="G13" s="23">
        <v>8186</v>
      </c>
      <c r="H13" s="25">
        <v>11563</v>
      </c>
    </row>
    <row r="14" spans="1:10" x14ac:dyDescent="0.7">
      <c r="A14" s="30" t="s">
        <v>20</v>
      </c>
      <c r="B14" s="11" t="s">
        <v>3</v>
      </c>
      <c r="C14" s="22">
        <v>4466</v>
      </c>
      <c r="D14" s="23">
        <v>5129</v>
      </c>
      <c r="E14" s="24">
        <v>5144</v>
      </c>
      <c r="F14" s="24">
        <v>4214</v>
      </c>
      <c r="G14" s="23">
        <v>4702</v>
      </c>
      <c r="H14" s="25">
        <v>5417</v>
      </c>
    </row>
    <row r="15" spans="1:10" ht="15.4" thickBot="1" x14ac:dyDescent="0.75">
      <c r="A15" s="32" t="s">
        <v>21</v>
      </c>
      <c r="B15" s="12" t="s">
        <v>3</v>
      </c>
      <c r="C15" s="26">
        <v>10655</v>
      </c>
      <c r="D15" s="27">
        <v>11851</v>
      </c>
      <c r="E15" s="28">
        <v>11008</v>
      </c>
      <c r="F15" s="28">
        <v>8791</v>
      </c>
      <c r="G15" s="27">
        <v>8824</v>
      </c>
      <c r="H15" s="29">
        <v>20293</v>
      </c>
    </row>
    <row r="16" spans="1:10" x14ac:dyDescent="0.7">
      <c r="C16" s="4" t="s">
        <v>15</v>
      </c>
    </row>
    <row r="17" spans="1:10" x14ac:dyDescent="0.7"/>
    <row r="18" spans="1:10" x14ac:dyDescent="0.7">
      <c r="A18" s="13" t="s">
        <v>29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7">
      <c r="C19" s="6"/>
      <c r="D19" s="6"/>
      <c r="E19" s="6"/>
      <c r="F19" s="6"/>
      <c r="G19" s="6"/>
      <c r="H19" s="6"/>
    </row>
    <row r="20" spans="1:10" x14ac:dyDescent="0.7">
      <c r="A20" s="6"/>
      <c r="B20" s="6"/>
      <c r="C20" s="14" t="str">
        <f>C9</f>
        <v>FY17</v>
      </c>
      <c r="D20" s="14" t="str">
        <f>D9</f>
        <v>FY18</v>
      </c>
      <c r="E20" s="14" t="str">
        <f>E9</f>
        <v>FY19</v>
      </c>
      <c r="F20" s="14" t="str">
        <f>F9</f>
        <v>FY20</v>
      </c>
      <c r="G20" s="14" t="str">
        <f>G9</f>
        <v>FY21</v>
      </c>
      <c r="H20" s="14" t="str">
        <f>H9</f>
        <v>FY22</v>
      </c>
    </row>
    <row r="21" spans="1:10" x14ac:dyDescent="0.7">
      <c r="A21" s="35" t="s">
        <v>22</v>
      </c>
      <c r="B21" s="15" t="s">
        <v>14</v>
      </c>
      <c r="C21" s="18">
        <f>(C10-C11)/100</f>
        <v>2344.2800000000002</v>
      </c>
      <c r="D21" s="18">
        <f>D10/100</f>
        <v>2500.09</v>
      </c>
      <c r="E21" s="18">
        <f>E10/100</f>
        <v>3021.66</v>
      </c>
      <c r="F21" s="18">
        <f>F10/100</f>
        <v>3746.91</v>
      </c>
      <c r="G21" s="18">
        <f>G10/100</f>
        <v>2450.71</v>
      </c>
      <c r="H21" s="18">
        <f>H10/100</f>
        <v>1588.96</v>
      </c>
    </row>
    <row r="22" spans="1:10" x14ac:dyDescent="0.7">
      <c r="A22" s="16" t="s">
        <v>24</v>
      </c>
      <c r="B22" s="16" t="s">
        <v>14</v>
      </c>
      <c r="C22" s="19">
        <f>SUM(C12:C14)/100</f>
        <v>2650.22</v>
      </c>
      <c r="D22" s="19">
        <f t="shared" ref="D22:H22" si="0">SUM(D12:D14)/100</f>
        <v>2885.02</v>
      </c>
      <c r="E22" s="19">
        <f t="shared" si="0"/>
        <v>2786.26</v>
      </c>
      <c r="F22" s="19">
        <f t="shared" si="0"/>
        <v>2493.19</v>
      </c>
      <c r="G22" s="19">
        <f t="shared" si="0"/>
        <v>3292.38</v>
      </c>
      <c r="H22" s="19">
        <f t="shared" si="0"/>
        <v>3940.12</v>
      </c>
    </row>
    <row r="23" spans="1:10" x14ac:dyDescent="0.7">
      <c r="A23" s="17" t="s">
        <v>25</v>
      </c>
      <c r="B23" s="17" t="s">
        <v>14</v>
      </c>
      <c r="C23" s="34">
        <f>C15/100</f>
        <v>106.55</v>
      </c>
      <c r="D23" s="34">
        <f t="shared" ref="D23:H23" si="1">D15/100</f>
        <v>118.51</v>
      </c>
      <c r="E23" s="34">
        <f t="shared" si="1"/>
        <v>110.08</v>
      </c>
      <c r="F23" s="34">
        <f t="shared" si="1"/>
        <v>87.91</v>
      </c>
      <c r="G23" s="34">
        <f t="shared" si="1"/>
        <v>88.24</v>
      </c>
      <c r="H23" s="34">
        <f t="shared" si="1"/>
        <v>202.93</v>
      </c>
    </row>
    <row r="24" spans="1:10" ht="21" x14ac:dyDescent="0.7">
      <c r="A24" s="36" t="s">
        <v>31</v>
      </c>
      <c r="B24" s="16" t="s">
        <v>27</v>
      </c>
      <c r="C24" s="37">
        <f>C21/C23</f>
        <v>22.001689347724074</v>
      </c>
      <c r="D24" s="37">
        <f t="shared" ref="D24:H24" si="2">D21/D23</f>
        <v>21.096025651843728</v>
      </c>
      <c r="E24" s="37">
        <f t="shared" si="2"/>
        <v>27.449672965116278</v>
      </c>
      <c r="F24" s="37">
        <f t="shared" si="2"/>
        <v>42.622113525196227</v>
      </c>
      <c r="G24" s="37">
        <f t="shared" si="2"/>
        <v>27.773232094288307</v>
      </c>
      <c r="H24" s="37">
        <f t="shared" si="2"/>
        <v>7.8300891933178924</v>
      </c>
    </row>
    <row r="25" spans="1:10" x14ac:dyDescent="0.7">
      <c r="A25" s="17" t="s">
        <v>26</v>
      </c>
      <c r="B25" s="17" t="s">
        <v>27</v>
      </c>
      <c r="C25" s="31">
        <f>C22/C23</f>
        <v>24.873017362740494</v>
      </c>
      <c r="D25" s="31">
        <f t="shared" ref="D25:H25" si="3">D22/D23</f>
        <v>24.344105982617499</v>
      </c>
      <c r="E25" s="31">
        <f t="shared" si="3"/>
        <v>25.311228197674421</v>
      </c>
      <c r="F25" s="31">
        <f t="shared" si="3"/>
        <v>28.360709816858151</v>
      </c>
      <c r="G25" s="31">
        <f t="shared" si="3"/>
        <v>37.311650045330921</v>
      </c>
      <c r="H25" s="31">
        <f t="shared" si="3"/>
        <v>19.416153353373083</v>
      </c>
    </row>
    <row r="26" spans="1:10" x14ac:dyDescent="0.7">
      <c r="A26" s="4" t="s">
        <v>32</v>
      </c>
      <c r="C26" s="21"/>
      <c r="D26" s="21"/>
      <c r="E26" s="21"/>
      <c r="F26" s="21"/>
      <c r="G26" s="21"/>
      <c r="H26" s="21"/>
    </row>
    <row r="27" spans="1:10" x14ac:dyDescent="0.7">
      <c r="A27" s="4" t="s">
        <v>23</v>
      </c>
      <c r="C27" s="21"/>
      <c r="D27" s="21"/>
      <c r="E27" s="21"/>
      <c r="F27" s="21"/>
      <c r="G27" s="21"/>
      <c r="H27" s="21"/>
    </row>
    <row r="28" spans="1:10" x14ac:dyDescent="0.7">
      <c r="A28" s="20"/>
      <c r="C28" s="21"/>
      <c r="D28" s="21"/>
      <c r="E28" s="21"/>
      <c r="F28" s="21"/>
      <c r="G28" s="21"/>
      <c r="H28" s="21"/>
    </row>
    <row r="29" spans="1:10" x14ac:dyDescent="0.7">
      <c r="A29" s="13" t="s">
        <v>30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7"/>
    <row r="31" spans="1:10" x14ac:dyDescent="0.7"/>
    <row r="32" spans="1:10" x14ac:dyDescent="0.7"/>
    <row r="33" x14ac:dyDescent="0.7"/>
    <row r="34" x14ac:dyDescent="0.7"/>
    <row r="35" x14ac:dyDescent="0.7"/>
    <row r="36" x14ac:dyDescent="0.7"/>
    <row r="37" x14ac:dyDescent="0.7"/>
    <row r="38" x14ac:dyDescent="0.7"/>
    <row r="39" x14ac:dyDescent="0.7"/>
    <row r="40" x14ac:dyDescent="0.7"/>
    <row r="41" x14ac:dyDescent="0.7"/>
    <row r="42" x14ac:dyDescent="0.7"/>
    <row r="43" x14ac:dyDescent="0.7"/>
    <row r="44" x14ac:dyDescent="0.7"/>
    <row r="45" x14ac:dyDescent="0.7"/>
    <row r="46" x14ac:dyDescent="0.7"/>
    <row r="47" x14ac:dyDescent="0.7"/>
    <row r="48" x14ac:dyDescent="0.7"/>
    <row r="49" x14ac:dyDescent="0.7"/>
    <row r="50" ht="15" customHeight="1" x14ac:dyDescent="0.7"/>
  </sheetData>
  <phoneticPr fontId="3"/>
  <pageMargins left="0.7" right="0.7" top="0.75" bottom="0.75" header="0.3" footer="0.3"/>
  <pageSetup paperSize="9" orientation="portrait" r:id="rId1"/>
  <ignoredErrors>
    <ignoredError sqref="C22:H22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FE5D0EE-B2D9-4AB9-B832-C13355A6A9D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'OCF to Interest'!C13:H13</xm:f>
              <xm:sqref>I13</xm:sqref>
            </x14:sparkline>
            <x14:sparkline>
              <xm:f>'OCF to Interest'!C14:H14</xm:f>
              <xm:sqref>I14</xm:sqref>
            </x14:sparkline>
          </x14:sparklines>
        </x14:sparklineGroup>
        <x14:sparklineGroup displayEmptyCellsAs="gap" high="1" low="1" xr2:uid="{3362FABD-BFDC-451E-81DF-9FAF8CED7EB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'OCF to Interest'!C12:H12</xm:f>
              <xm:sqref>I12</xm:sqref>
            </x14:sparkline>
            <x14:sparkline>
              <xm:f>'OCF to Interest'!C11:H11</xm:f>
              <xm:sqref>I11</xm:sqref>
            </x14:sparkline>
          </x14:sparklines>
        </x14:sparklineGroup>
        <x14:sparklineGroup displayEmptyCellsAs="gap" high="1" low="1" xr2:uid="{6CC68E26-D1B1-4953-A9FE-232AF6FD183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'OCF to Interest'!C15:H15</xm:f>
              <xm:sqref>I15</xm:sqref>
            </x14:sparkline>
          </x14:sparklines>
        </x14:sparklineGroup>
        <x14:sparklineGroup displayEmptyCellsAs="gap" high="1" low="1" xr2:uid="{4A519DAF-F24B-422B-869B-201405CB9EB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'OCF to Interest'!C10:H10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OCF to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2023-08-19T01:53:58Z</dcterms:modified>
</cp:coreProperties>
</file>