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2" documentId="8_{D363A313-15C7-43DE-91FF-A4B4221A85D8}" xr6:coauthVersionLast="47" xr6:coauthVersionMax="47" xr10:uidLastSave="{171F5F69-09B9-4DBC-90A8-243C864807EF}"/>
  <bookViews>
    <workbookView xWindow="-98" yWindow="-98" windowWidth="20715" windowHeight="13155" xr2:uid="{68E2C076-72C9-4123-A12C-10F250F0AE54}"/>
  </bookViews>
  <sheets>
    <sheet name="RCF-IBD" sheetId="2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3" l="1"/>
  <c r="H27" i="23"/>
  <c r="G27" i="23"/>
  <c r="F27" i="23"/>
  <c r="E27" i="23"/>
  <c r="D27" i="23"/>
  <c r="C27" i="23"/>
  <c r="H25" i="23"/>
  <c r="G25" i="23"/>
  <c r="F25" i="23"/>
  <c r="E25" i="23"/>
  <c r="G24" i="23"/>
  <c r="G26" i="23" s="1"/>
  <c r="G28" i="23" s="1"/>
  <c r="F24" i="23"/>
  <c r="F26" i="23" s="1"/>
  <c r="F28" i="23" s="1"/>
  <c r="H23" i="23"/>
  <c r="G23" i="23"/>
  <c r="F23" i="23"/>
  <c r="E23" i="23"/>
  <c r="E24" i="23" s="1"/>
  <c r="E26" i="23" s="1"/>
  <c r="E28" i="23" s="1"/>
  <c r="D23" i="23"/>
  <c r="D24" i="23" s="1"/>
  <c r="C23" i="23"/>
  <c r="H22" i="23"/>
  <c r="H24" i="23" s="1"/>
  <c r="H26" i="23" s="1"/>
  <c r="H28" i="23" s="1"/>
  <c r="G22" i="23"/>
  <c r="F22" i="23"/>
  <c r="E22" i="23"/>
  <c r="D22" i="23"/>
  <c r="C22" i="23"/>
  <c r="C24" i="23" s="1"/>
  <c r="C26" i="23" s="1"/>
  <c r="A22" i="23"/>
  <c r="H21" i="23"/>
  <c r="G21" i="23"/>
  <c r="F21" i="23"/>
  <c r="E21" i="23"/>
  <c r="D21" i="23"/>
  <c r="C21" i="23"/>
  <c r="D12" i="23"/>
  <c r="D25" i="23" s="1"/>
  <c r="C12" i="23"/>
  <c r="C25" i="23" s="1"/>
  <c r="D26" i="23" l="1"/>
</calcChain>
</file>

<file path=xl/sharedStrings.xml><?xml version="1.0" encoding="utf-8"?>
<sst xmlns="http://schemas.openxmlformats.org/spreadsheetml/2006/main" count="44" uniqueCount="33">
  <si>
    <t>百万円</t>
    <rPh sb="0" eb="3">
      <t>ヒャクマンエン</t>
    </rPh>
    <phoneticPr fontId="6"/>
  </si>
  <si>
    <t>入力</t>
    <rPh sb="0" eb="2">
      <t>ニュウリョク</t>
    </rPh>
    <phoneticPr fontId="6"/>
  </si>
  <si>
    <t>年</t>
    <rPh sb="0" eb="1">
      <t>ネン</t>
    </rPh>
    <phoneticPr fontId="5"/>
  </si>
  <si>
    <t>百万円</t>
    <rPh sb="0" eb="3">
      <t>ヒャクマンエン</t>
    </rPh>
    <phoneticPr fontId="5"/>
  </si>
  <si>
    <t>期間</t>
    <rPh sb="0" eb="2">
      <t>キカン</t>
    </rPh>
    <phoneticPr fontId="5"/>
  </si>
  <si>
    <t>％</t>
    <phoneticPr fontId="5"/>
  </si>
  <si>
    <t>資金管理</t>
    <rPh sb="0" eb="4">
      <t>シキンカンリ</t>
    </rPh>
    <phoneticPr fontId="6"/>
  </si>
  <si>
    <t>FY17</t>
    <phoneticPr fontId="5"/>
  </si>
  <si>
    <t>FY18</t>
    <phoneticPr fontId="5"/>
  </si>
  <si>
    <t>FY20</t>
  </si>
  <si>
    <t>FY21</t>
  </si>
  <si>
    <t>FY22</t>
  </si>
  <si>
    <t>億円</t>
    <rPh sb="0" eb="2">
      <t>オクエン</t>
    </rPh>
    <phoneticPr fontId="5"/>
  </si>
  <si>
    <t>サンプル_トヨタ自動車</t>
    <rPh sb="8" eb="11">
      <t>ジドウシャ</t>
    </rPh>
    <phoneticPr fontId="6"/>
  </si>
  <si>
    <t>※FY17=2017年度＝2018年3月期</t>
    <rPh sb="17" eb="18">
      <t>ネン</t>
    </rPh>
    <rPh sb="19" eb="21">
      <t>ガツキ</t>
    </rPh>
    <phoneticPr fontId="5"/>
  </si>
  <si>
    <t>GCF</t>
    <phoneticPr fontId="11"/>
  </si>
  <si>
    <t>●財務データ</t>
    <rPh sb="1" eb="3">
      <t>ザイム</t>
    </rPh>
    <phoneticPr fontId="5"/>
  </si>
  <si>
    <t>FY19</t>
    <phoneticPr fontId="5"/>
  </si>
  <si>
    <t>短期有利子負債</t>
    <rPh sb="0" eb="2">
      <t>タンキ</t>
    </rPh>
    <rPh sb="2" eb="3">
      <t>ユウ</t>
    </rPh>
    <rPh sb="3" eb="5">
      <t>リシ</t>
    </rPh>
    <rPh sb="5" eb="7">
      <t>フサイ</t>
    </rPh>
    <phoneticPr fontId="5"/>
  </si>
  <si>
    <t>短期借入債務</t>
  </si>
  <si>
    <t>１年内返済長期借入債務</t>
  </si>
  <si>
    <t>長期有利子負債</t>
    <rPh sb="0" eb="7">
      <t>チョウキユウリシフサイ</t>
    </rPh>
    <phoneticPr fontId="5"/>
  </si>
  <si>
    <t>有利子負債</t>
    <rPh sb="0" eb="5">
      <t>ユウリシフサイ</t>
    </rPh>
    <phoneticPr fontId="11"/>
  </si>
  <si>
    <t>当期利益</t>
    <rPh sb="0" eb="2">
      <t>トウキ</t>
    </rPh>
    <rPh sb="2" eb="4">
      <t>リエキ</t>
    </rPh>
    <phoneticPr fontId="5"/>
  </si>
  <si>
    <t>減価償却費及び償却費</t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5"/>
  </si>
  <si>
    <t>配当金支払額</t>
    <rPh sb="0" eb="6">
      <t>ハイトウキンシハライガク</t>
    </rPh>
    <phoneticPr fontId="5"/>
  </si>
  <si>
    <t>非現金支出費用</t>
    <rPh sb="0" eb="7">
      <t>ヒゲンキンシシュツヒヨウ</t>
    </rPh>
    <phoneticPr fontId="11"/>
  </si>
  <si>
    <t>配当金支払額</t>
    <rPh sb="0" eb="6">
      <t>ハイトウキンシハライガク</t>
    </rPh>
    <phoneticPr fontId="11"/>
  </si>
  <si>
    <t>RCF</t>
    <phoneticPr fontId="11"/>
  </si>
  <si>
    <t>RCF対有利子負債比率</t>
    <rPh sb="3" eb="4">
      <t>タイ</t>
    </rPh>
    <rPh sb="4" eb="9">
      <t>ユウリシフサイ</t>
    </rPh>
    <rPh sb="9" eb="11">
      <t>ヒリツ</t>
    </rPh>
    <phoneticPr fontId="11"/>
  </si>
  <si>
    <t>RCF対有利子負債比率</t>
    <rPh sb="3" eb="4">
      <t>タイ</t>
    </rPh>
    <rPh sb="4" eb="11">
      <t>ユウリシフサイヒリツ</t>
    </rPh>
    <phoneticPr fontId="5"/>
  </si>
  <si>
    <t>RCF対有利子負債比率の計算</t>
    <rPh sb="12" eb="14">
      <t>ケイサン</t>
    </rPh>
    <phoneticPr fontId="5"/>
  </si>
  <si>
    <t>RCF対有利子負債比率の推移</t>
    <rPh sb="12" eb="14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</si>
</sst>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2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7" fillId="2" borderId="0" xfId="10" applyFont="1" applyFill="1" applyAlignment="1"/>
    <xf numFmtId="0" fontId="7" fillId="2" borderId="0" xfId="10" applyFont="1" applyFill="1">
      <alignment vertical="center"/>
    </xf>
    <xf numFmtId="0" fontId="7" fillId="0" borderId="0" xfId="10" applyFont="1">
      <alignment vertical="center"/>
    </xf>
    <xf numFmtId="0" fontId="8" fillId="2" borderId="0" xfId="10" applyFont="1" applyFill="1" applyAlignment="1"/>
    <xf numFmtId="0" fontId="7" fillId="0" borderId="3" xfId="10" applyFont="1" applyBorder="1">
      <alignment vertical="center"/>
    </xf>
    <xf numFmtId="0" fontId="9" fillId="3" borderId="7" xfId="10" applyFont="1" applyFill="1" applyBorder="1">
      <alignment vertical="center"/>
    </xf>
    <xf numFmtId="0" fontId="9" fillId="3" borderId="8" xfId="10" applyFont="1" applyFill="1" applyBorder="1">
      <alignment vertical="center"/>
    </xf>
    <xf numFmtId="0" fontId="9" fillId="3" borderId="9" xfId="10" applyFont="1" applyFill="1" applyBorder="1">
      <alignment vertical="center"/>
    </xf>
    <xf numFmtId="0" fontId="7" fillId="0" borderId="1" xfId="10" applyFont="1" applyBorder="1" applyAlignment="1">
      <alignment vertical="center" wrapText="1"/>
    </xf>
    <xf numFmtId="0" fontId="7" fillId="0" borderId="2" xfId="10" applyFont="1" applyBorder="1">
      <alignment vertical="center"/>
    </xf>
    <xf numFmtId="38" fontId="13" fillId="3" borderId="6" xfId="11" applyFont="1" applyFill="1" applyBorder="1">
      <alignment vertical="center"/>
    </xf>
    <xf numFmtId="38" fontId="13" fillId="3" borderId="10" xfId="11" applyFont="1" applyFill="1" applyBorder="1">
      <alignment vertical="center"/>
    </xf>
    <xf numFmtId="38" fontId="13" fillId="3" borderId="10" xfId="11" applyFont="1" applyFill="1" applyBorder="1" applyAlignment="1">
      <alignment vertical="center" wrapText="1"/>
    </xf>
    <xf numFmtId="38" fontId="13" fillId="3" borderId="2" xfId="11" applyFont="1" applyFill="1" applyBorder="1">
      <alignment vertical="center"/>
    </xf>
    <xf numFmtId="0" fontId="14" fillId="0" borderId="1" xfId="10" applyFont="1" applyBorder="1" applyAlignment="1">
      <alignment vertical="center" wrapText="1"/>
    </xf>
    <xf numFmtId="0" fontId="14" fillId="0" borderId="5" xfId="10" applyFont="1" applyBorder="1" applyAlignment="1">
      <alignment vertical="center" wrapText="1"/>
    </xf>
    <xf numFmtId="0" fontId="7" fillId="0" borderId="4" xfId="10" applyFont="1" applyBorder="1">
      <alignment vertical="center"/>
    </xf>
    <xf numFmtId="38" fontId="13" fillId="3" borderId="11" xfId="11" applyFont="1" applyFill="1" applyBorder="1">
      <alignment vertical="center"/>
    </xf>
    <xf numFmtId="38" fontId="13" fillId="3" borderId="12" xfId="11" applyFont="1" applyFill="1" applyBorder="1">
      <alignment vertical="center"/>
    </xf>
    <xf numFmtId="38" fontId="13" fillId="3" borderId="12" xfId="11" applyFont="1" applyFill="1" applyBorder="1" applyAlignment="1">
      <alignment vertical="center" wrapText="1"/>
    </xf>
    <xf numFmtId="38" fontId="13" fillId="3" borderId="13" xfId="11" applyFont="1" applyFill="1" applyBorder="1">
      <alignment vertical="center"/>
    </xf>
    <xf numFmtId="0" fontId="8" fillId="2" borderId="0" xfId="10" applyFont="1" applyFill="1">
      <alignment vertical="center"/>
    </xf>
    <xf numFmtId="0" fontId="7" fillId="4" borderId="3" xfId="10" applyFont="1" applyFill="1" applyBorder="1">
      <alignment vertical="center"/>
    </xf>
    <xf numFmtId="0" fontId="7" fillId="5" borderId="14" xfId="10" applyFont="1" applyFill="1" applyBorder="1">
      <alignment vertical="center"/>
    </xf>
    <xf numFmtId="38" fontId="12" fillId="0" borderId="14" xfId="11" applyFont="1" applyBorder="1">
      <alignment vertical="center"/>
    </xf>
    <xf numFmtId="0" fontId="12" fillId="5" borderId="14" xfId="10" applyFont="1" applyFill="1" applyBorder="1">
      <alignment vertical="center"/>
    </xf>
    <xf numFmtId="0" fontId="12" fillId="5" borderId="5" xfId="10" applyFont="1" applyFill="1" applyBorder="1" applyAlignment="1">
      <alignment vertical="center" wrapText="1"/>
    </xf>
    <xf numFmtId="0" fontId="7" fillId="5" borderId="5" xfId="10" applyFont="1" applyFill="1" applyBorder="1">
      <alignment vertical="center"/>
    </xf>
    <xf numFmtId="178" fontId="12" fillId="0" borderId="5" xfId="11" applyNumberFormat="1" applyFont="1" applyBorder="1">
      <alignment vertical="center"/>
    </xf>
    <xf numFmtId="0" fontId="14" fillId="0" borderId="0" xfId="10" applyFont="1">
      <alignment vertical="center"/>
    </xf>
    <xf numFmtId="40" fontId="12" fillId="0" borderId="0" xfId="11" applyNumberFormat="1" applyFont="1" applyBorder="1">
      <alignment vertical="center"/>
    </xf>
  </cellXfs>
  <cellStyles count="12">
    <cellStyle name="パーセント 2" xfId="7" xr:uid="{F8812D15-83D0-40B6-9C15-27104B2B4D36}"/>
    <cellStyle name="桁区切り 2" xfId="2" xr:uid="{D1E94E73-4E06-46D4-91A6-66A927AF8370}"/>
    <cellStyle name="桁区切り 3" xfId="4" xr:uid="{E13F3FA6-95C4-477B-81C5-0CD984E0EF9C}"/>
    <cellStyle name="桁区切り 4" xfId="6" xr:uid="{EFC2A8D0-53E3-4A45-B354-033816E9F2F4}"/>
    <cellStyle name="桁区切り 5" xfId="9" xr:uid="{80B758F7-8503-4657-8841-E666F1F01557}"/>
    <cellStyle name="桁区切り 6" xfId="11" xr:uid="{0F51E197-76B2-4F09-8C1A-CDB7E1D13C33}"/>
    <cellStyle name="標準" xfId="0" builtinId="0"/>
    <cellStyle name="標準 2" xfId="1" xr:uid="{9C8304D8-48D8-410C-B73D-FF8600BF0BA1}"/>
    <cellStyle name="標準 3" xfId="3" xr:uid="{EBE7A63E-8CBC-49F7-BB35-899AC6FE9F7D}"/>
    <cellStyle name="標準 4" xfId="5" xr:uid="{7B6BC943-2725-4719-A1E7-92694ADCE35F}"/>
    <cellStyle name="標準 5" xfId="8" xr:uid="{AA746AEC-1C9D-4E76-B298-A74CF83AEE8C}"/>
    <cellStyle name="標準 6" xfId="10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RCF</a:t>
            </a:r>
            <a:r>
              <a:rPr lang="ja-JP" altLang="en-US" b="1"/>
              <a:t>対有利子負債比率の推移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'RCF-IBD'!$A$24:$B$24</c:f>
              <c:strCache>
                <c:ptCount val="2"/>
                <c:pt idx="0">
                  <c:v>GCF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'RCF-IBD'!$C$24:$H$24</c:f>
              <c:numCache>
                <c:formatCode>#,##0_);[Red]\(#,##0\)</c:formatCode>
                <c:ptCount val="6"/>
                <c:pt idx="0">
                  <c:v>43201.39</c:v>
                </c:pt>
                <c:pt idx="1">
                  <c:v>37779.619999999995</c:v>
                </c:pt>
                <c:pt idx="2">
                  <c:v>37064.720000000001</c:v>
                </c:pt>
                <c:pt idx="3">
                  <c:v>39266.68</c:v>
                </c:pt>
                <c:pt idx="4">
                  <c:v>46964.94</c:v>
                </c:pt>
                <c:pt idx="5">
                  <c:v>45328.71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9-4D55-9979-171CBD6D222B}"/>
            </c:ext>
          </c:extLst>
        </c:ser>
        <c:ser>
          <c:idx val="0"/>
          <c:order val="1"/>
          <c:tx>
            <c:strRef>
              <c:f>'RCF-IBD'!$A$25:$B$25</c:f>
              <c:strCache>
                <c:ptCount val="2"/>
                <c:pt idx="0">
                  <c:v>配当金支払額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'RCF-IBD'!$C$25:$H$25</c:f>
              <c:numCache>
                <c:formatCode>#,##0_);[Red]\(#,##0\)</c:formatCode>
                <c:ptCount val="6"/>
                <c:pt idx="0">
                  <c:v>6919.04</c:v>
                </c:pt>
                <c:pt idx="1">
                  <c:v>7154.21</c:v>
                </c:pt>
                <c:pt idx="2">
                  <c:v>6737.56</c:v>
                </c:pt>
                <c:pt idx="3">
                  <c:v>6621.12</c:v>
                </c:pt>
                <c:pt idx="4">
                  <c:v>7615.95</c:v>
                </c:pt>
                <c:pt idx="5">
                  <c:v>8129.66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9-4D55-9979-171CBD6D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</c:barChart>
      <c:lineChart>
        <c:grouping val="standard"/>
        <c:varyColors val="0"/>
        <c:ser>
          <c:idx val="1"/>
          <c:order val="2"/>
          <c:tx>
            <c:strRef>
              <c:f>'RCF-IBD'!$A$26:$B$26</c:f>
              <c:strCache>
                <c:ptCount val="2"/>
                <c:pt idx="0">
                  <c:v>RCF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'RCF-IBD'!$C$26:$H$26</c:f>
              <c:numCache>
                <c:formatCode>#,##0_);[Red]\(#,##0\)</c:formatCode>
                <c:ptCount val="6"/>
                <c:pt idx="0">
                  <c:v>36282.35</c:v>
                </c:pt>
                <c:pt idx="1">
                  <c:v>30625.409999999996</c:v>
                </c:pt>
                <c:pt idx="2">
                  <c:v>30327.16</c:v>
                </c:pt>
                <c:pt idx="3">
                  <c:v>32645.56</c:v>
                </c:pt>
                <c:pt idx="4">
                  <c:v>39348.990000000005</c:v>
                </c:pt>
                <c:pt idx="5">
                  <c:v>37199.050000000003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9-4D55-9979-171CBD6D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lineChart>
        <c:grouping val="standard"/>
        <c:varyColors val="0"/>
        <c:ser>
          <c:idx val="4"/>
          <c:order val="3"/>
          <c:tx>
            <c:strRef>
              <c:f>'RCF-IBD'!$A$28:$B$28</c:f>
              <c:strCache>
                <c:ptCount val="2"/>
                <c:pt idx="0">
                  <c:v>RCF対有利子負債比率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'RCF-IBD'!$C$28:$H$28</c:f>
              <c:numCache>
                <c:formatCode>#,##0.0;[Red]\-#,##0.0</c:formatCode>
                <c:ptCount val="6"/>
                <c:pt idx="1">
                  <c:v>15.507423183836682</c:v>
                </c:pt>
                <c:pt idx="2">
                  <c:v>14.618615554468095</c:v>
                </c:pt>
                <c:pt idx="3">
                  <c:v>13.891547660584569</c:v>
                </c:pt>
                <c:pt idx="4">
                  <c:v>15.088962068079118</c:v>
                </c:pt>
                <c:pt idx="5">
                  <c:v>13.314707538469882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E9-4D55-9979-171CBD6D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93407"/>
        <c:axId val="2003091007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  <c:majorUnit val="10000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  <c:majorUnit val="1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629794616210201E-3"/>
          <c:y val="0.90247111111111111"/>
          <c:w val="0.97281788911921674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30</xdr:row>
      <xdr:rowOff>130968</xdr:rowOff>
    </xdr:from>
    <xdr:to>
      <xdr:col>8</xdr:col>
      <xdr:colOff>353475</xdr:colOff>
      <xdr:row>49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0FAA41-3CAD-4373-A3DE-B53F4F621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eb9d25ab42d3e9d/Documents/Blog/Business%20hack/&#32076;&#21942;&#20998;&#26512;/&#36001;&#21209;&#20998;&#26512;-5_v0.08_20230807.xlsx" TargetMode="External"/><Relationship Id="rId1" Type="http://schemas.openxmlformats.org/officeDocument/2006/relationships/externalLinkPath" Target="&#36001;&#21209;&#20998;&#26512;-5_v0.08_202308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キャピタリゼーション比率まとめ"/>
      <sheetName val="売上高原価率"/>
      <sheetName val="オペレーティングマージン"/>
      <sheetName val="営業費用売上比率"/>
      <sheetName val="売上高販管費率"/>
      <sheetName val="売上高R&amp;D費率"/>
      <sheetName val="売上高減価償却費率"/>
      <sheetName val="売上高設備投資比率"/>
      <sheetName val="回転差資金"/>
      <sheetName val="NOPLAT"/>
      <sheetName val="試算"/>
      <sheetName val="NOPLAT (2)"/>
      <sheetName val="IBIT Ratio"/>
      <sheetName val="FATR"/>
      <sheetName val="TCGPMR"/>
      <sheetName val="負債回転期間"/>
      <sheetName val="売上高支払利息率"/>
      <sheetName val="売上高純金利負担率"/>
      <sheetName val="LTDCR"/>
      <sheetName val="TCR"/>
      <sheetName val="IBDR"/>
      <sheetName val="NIBDR"/>
      <sheetName val="EBITDA-IBDR"/>
      <sheetName val="EBITDA-NIBDR"/>
      <sheetName val="TCOPMR"/>
      <sheetName val="TCOM"/>
      <sheetName val="TCIBITM"/>
      <sheetName val="OC-OPM"/>
      <sheetName val="ROCE"/>
      <sheetName val="RONA"/>
      <sheetName val="ミックス係数"/>
      <sheetName val="PEGレシオ"/>
      <sheetName val="理論株価"/>
      <sheetName val="M&amp;Aレシオ"/>
      <sheetName val="EV"/>
      <sheetName val="売上高事業利益率"/>
      <sheetName val="営業CF対流動負債比率"/>
      <sheetName val="営業CF対固定負債比率"/>
      <sheetName val="設備投資対営業CF比率"/>
      <sheetName val="営業CF対有利子負債比率"/>
      <sheetName val="営業CF対純有利子負債比率"/>
      <sheetName val="GCF"/>
      <sheetName val="RCF"/>
      <sheetName val="NCF"/>
      <sheetName val="CFROI"/>
      <sheetName val="アクルーアル"/>
      <sheetName val="アクルーアル比率"/>
      <sheetName val="CFマージン"/>
      <sheetName val="キャッシュ利益比率"/>
      <sheetName val="投下資本回転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1">
          <cell r="C21" t="str">
            <v>FY17</v>
          </cell>
          <cell r="D21" t="str">
            <v>FY18</v>
          </cell>
          <cell r="E21" t="str">
            <v>FY19</v>
          </cell>
          <cell r="F21" t="str">
            <v>FY20</v>
          </cell>
          <cell r="G21" t="str">
            <v>FY21</v>
          </cell>
          <cell r="H21" t="str">
            <v>FY22</v>
          </cell>
        </row>
        <row r="24">
          <cell r="A24" t="str">
            <v>GCF</v>
          </cell>
          <cell r="B24" t="str">
            <v>億円</v>
          </cell>
          <cell r="C24">
            <v>43201.39</v>
          </cell>
          <cell r="D24">
            <v>37779.619999999995</v>
          </cell>
          <cell r="E24">
            <v>37064.720000000001</v>
          </cell>
          <cell r="F24">
            <v>39266.68</v>
          </cell>
          <cell r="G24">
            <v>46964.94</v>
          </cell>
          <cell r="H24">
            <v>45328.71</v>
          </cell>
        </row>
        <row r="25">
          <cell r="A25" t="str">
            <v>配当金支払額</v>
          </cell>
          <cell r="B25" t="str">
            <v>億円</v>
          </cell>
          <cell r="C25">
            <v>6919.04</v>
          </cell>
          <cell r="D25">
            <v>7154.21</v>
          </cell>
          <cell r="E25">
            <v>6737.56</v>
          </cell>
          <cell r="F25">
            <v>6621.12</v>
          </cell>
          <cell r="G25">
            <v>7615.95</v>
          </cell>
          <cell r="H25">
            <v>8129.66</v>
          </cell>
        </row>
        <row r="26">
          <cell r="A26" t="str">
            <v>RCF</v>
          </cell>
          <cell r="B26" t="str">
            <v>億円</v>
          </cell>
          <cell r="C26">
            <v>36282.35</v>
          </cell>
          <cell r="D26">
            <v>30625.409999999996</v>
          </cell>
          <cell r="E26">
            <v>30327.16</v>
          </cell>
          <cell r="F26">
            <v>32645.56</v>
          </cell>
          <cell r="G26">
            <v>39348.990000000005</v>
          </cell>
          <cell r="H26">
            <v>37199.050000000003</v>
          </cell>
        </row>
        <row r="28">
          <cell r="A28" t="str">
            <v>RCF対有利子負債比率</v>
          </cell>
          <cell r="B28" t="str">
            <v>％</v>
          </cell>
          <cell r="D28">
            <v>15.507423183836682</v>
          </cell>
          <cell r="E28">
            <v>14.618615554468095</v>
          </cell>
          <cell r="F28">
            <v>13.891547660584569</v>
          </cell>
          <cell r="G28">
            <v>15.088962068079118</v>
          </cell>
          <cell r="H28">
            <v>13.314707538469882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54DD-C4F6-4EAC-A3FA-3DE217DD14AC}">
  <dimension ref="A1:J51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3" customWidth="1"/>
    <col min="10" max="10" width="9.625" style="3" customWidth="1"/>
    <col min="11" max="16384" width="10" style="3" hidden="1"/>
  </cols>
  <sheetData>
    <row r="1" spans="1:10" x14ac:dyDescent="0.45">
      <c r="A1" s="1" t="s">
        <v>6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30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13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7"/>
    <row r="6" spans="1:10" x14ac:dyDescent="0.45">
      <c r="A6" s="4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7"/>
    <row r="8" spans="1:10" ht="15.4" thickBot="1" x14ac:dyDescent="0.75">
      <c r="A8" s="5" t="s">
        <v>16</v>
      </c>
      <c r="B8" s="5"/>
    </row>
    <row r="9" spans="1:10" x14ac:dyDescent="0.7">
      <c r="A9" s="3" t="s">
        <v>4</v>
      </c>
      <c r="B9" s="3" t="s">
        <v>2</v>
      </c>
      <c r="C9" s="6" t="s">
        <v>7</v>
      </c>
      <c r="D9" s="7" t="s">
        <v>8</v>
      </c>
      <c r="E9" s="7" t="s">
        <v>17</v>
      </c>
      <c r="F9" s="7" t="s">
        <v>9</v>
      </c>
      <c r="G9" s="7" t="s">
        <v>10</v>
      </c>
      <c r="H9" s="8" t="s">
        <v>11</v>
      </c>
    </row>
    <row r="10" spans="1:10" x14ac:dyDescent="0.7">
      <c r="A10" s="9" t="s">
        <v>23</v>
      </c>
      <c r="B10" s="10" t="s">
        <v>3</v>
      </c>
      <c r="C10" s="11">
        <v>2586106</v>
      </c>
      <c r="D10" s="12">
        <v>1985587</v>
      </c>
      <c r="E10" s="13">
        <v>2111125</v>
      </c>
      <c r="F10" s="13">
        <v>2282378</v>
      </c>
      <c r="G10" s="12">
        <v>2874614</v>
      </c>
      <c r="H10" s="14">
        <v>2492967</v>
      </c>
    </row>
    <row r="11" spans="1:10" ht="24" x14ac:dyDescent="0.7">
      <c r="A11" s="15" t="s">
        <v>24</v>
      </c>
      <c r="B11" s="10" t="s">
        <v>3</v>
      </c>
      <c r="C11" s="11">
        <v>1734033</v>
      </c>
      <c r="D11" s="12">
        <v>1792375</v>
      </c>
      <c r="E11" s="13">
        <v>1595347</v>
      </c>
      <c r="F11" s="13">
        <v>1644290</v>
      </c>
      <c r="G11" s="12">
        <v>1821880</v>
      </c>
      <c r="H11" s="14">
        <v>2039904</v>
      </c>
    </row>
    <row r="12" spans="1:10" x14ac:dyDescent="0.7">
      <c r="A12" s="15" t="s">
        <v>25</v>
      </c>
      <c r="B12" s="10" t="s">
        <v>3</v>
      </c>
      <c r="C12" s="11">
        <f>7442+620698+63764</f>
        <v>691904</v>
      </c>
      <c r="D12" s="12">
        <f>9938+636116+69367</f>
        <v>715421</v>
      </c>
      <c r="E12" s="13">
        <v>673756</v>
      </c>
      <c r="F12" s="13">
        <v>662112</v>
      </c>
      <c r="G12" s="12">
        <v>761595</v>
      </c>
      <c r="H12" s="14">
        <v>812966</v>
      </c>
    </row>
    <row r="13" spans="1:10" ht="24" x14ac:dyDescent="0.7">
      <c r="A13" s="15" t="s">
        <v>18</v>
      </c>
      <c r="B13" s="10" t="s">
        <v>3</v>
      </c>
      <c r="C13" s="11"/>
      <c r="D13" s="12"/>
      <c r="E13" s="13">
        <v>9906755</v>
      </c>
      <c r="F13" s="13">
        <v>12212060</v>
      </c>
      <c r="G13" s="12">
        <v>11187839</v>
      </c>
      <c r="H13" s="14">
        <v>12305639</v>
      </c>
    </row>
    <row r="14" spans="1:10" x14ac:dyDescent="0.7">
      <c r="A14" s="15" t="s">
        <v>19</v>
      </c>
      <c r="B14" s="10" t="s">
        <v>3</v>
      </c>
      <c r="C14" s="11">
        <v>5154913</v>
      </c>
      <c r="D14" s="12">
        <v>5344973</v>
      </c>
      <c r="E14" s="13"/>
      <c r="F14" s="13"/>
      <c r="G14" s="12"/>
      <c r="H14" s="14"/>
    </row>
    <row r="15" spans="1:10" ht="24" x14ac:dyDescent="0.7">
      <c r="A15" s="15" t="s">
        <v>20</v>
      </c>
      <c r="B15" s="10" t="s">
        <v>3</v>
      </c>
      <c r="C15" s="11">
        <v>4186277</v>
      </c>
      <c r="D15" s="12">
        <v>4254260</v>
      </c>
      <c r="E15" s="13"/>
      <c r="F15" s="13"/>
      <c r="G15" s="12"/>
      <c r="H15" s="14"/>
    </row>
    <row r="16" spans="1:10" ht="24.4" thickBot="1" x14ac:dyDescent="0.75">
      <c r="A16" s="16" t="s">
        <v>21</v>
      </c>
      <c r="B16" s="17" t="s">
        <v>3</v>
      </c>
      <c r="C16" s="18">
        <v>10006374</v>
      </c>
      <c r="D16" s="19">
        <v>10550945</v>
      </c>
      <c r="E16" s="20">
        <v>11434219</v>
      </c>
      <c r="F16" s="20">
        <v>13447575</v>
      </c>
      <c r="G16" s="19">
        <v>15308519</v>
      </c>
      <c r="H16" s="21">
        <v>17074634</v>
      </c>
    </row>
    <row r="17" spans="1:10" x14ac:dyDescent="0.7">
      <c r="C17" s="3" t="s">
        <v>14</v>
      </c>
    </row>
    <row r="18" spans="1:10" x14ac:dyDescent="0.7"/>
    <row r="19" spans="1:10" x14ac:dyDescent="0.7">
      <c r="A19" s="22" t="s">
        <v>31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7">
      <c r="C20" s="5"/>
      <c r="D20" s="5"/>
      <c r="E20" s="5"/>
      <c r="F20" s="5"/>
      <c r="G20" s="5"/>
      <c r="H20" s="5"/>
    </row>
    <row r="21" spans="1:10" x14ac:dyDescent="0.7">
      <c r="A21" s="5"/>
      <c r="B21" s="5"/>
      <c r="C21" s="23" t="str">
        <f t="shared" ref="C21:H21" si="0">C9</f>
        <v>FY17</v>
      </c>
      <c r="D21" s="23" t="str">
        <f t="shared" si="0"/>
        <v>FY18</v>
      </c>
      <c r="E21" s="23" t="str">
        <f t="shared" si="0"/>
        <v>FY19</v>
      </c>
      <c r="F21" s="23" t="str">
        <f t="shared" si="0"/>
        <v>FY20</v>
      </c>
      <c r="G21" s="23" t="str">
        <f t="shared" si="0"/>
        <v>FY21</v>
      </c>
      <c r="H21" s="23" t="str">
        <f t="shared" si="0"/>
        <v>FY22</v>
      </c>
    </row>
    <row r="22" spans="1:10" x14ac:dyDescent="0.7">
      <c r="A22" s="24" t="str">
        <f>A10</f>
        <v>当期利益</v>
      </c>
      <c r="B22" s="24" t="s">
        <v>12</v>
      </c>
      <c r="C22" s="25">
        <f>C10/100</f>
        <v>25861.06</v>
      </c>
      <c r="D22" s="25">
        <f t="shared" ref="D22:H23" si="1">D10/100</f>
        <v>19855.87</v>
      </c>
      <c r="E22" s="25">
        <f t="shared" si="1"/>
        <v>21111.25</v>
      </c>
      <c r="F22" s="25">
        <f t="shared" si="1"/>
        <v>22823.78</v>
      </c>
      <c r="G22" s="25">
        <f t="shared" si="1"/>
        <v>28746.14</v>
      </c>
      <c r="H22" s="25">
        <f t="shared" si="1"/>
        <v>24929.67</v>
      </c>
    </row>
    <row r="23" spans="1:10" x14ac:dyDescent="0.7">
      <c r="A23" s="24" t="s">
        <v>26</v>
      </c>
      <c r="B23" s="24" t="s">
        <v>12</v>
      </c>
      <c r="C23" s="25">
        <f>C11/100</f>
        <v>17340.330000000002</v>
      </c>
      <c r="D23" s="25">
        <f t="shared" si="1"/>
        <v>17923.75</v>
      </c>
      <c r="E23" s="25">
        <f t="shared" si="1"/>
        <v>15953.47</v>
      </c>
      <c r="F23" s="25">
        <f t="shared" si="1"/>
        <v>16442.900000000001</v>
      </c>
      <c r="G23" s="25">
        <f t="shared" si="1"/>
        <v>18218.8</v>
      </c>
      <c r="H23" s="25">
        <f t="shared" si="1"/>
        <v>20399.04</v>
      </c>
    </row>
    <row r="24" spans="1:10" x14ac:dyDescent="0.7">
      <c r="A24" s="24" t="s">
        <v>15</v>
      </c>
      <c r="B24" s="24" t="s">
        <v>12</v>
      </c>
      <c r="C24" s="25">
        <f>SUM(C22:C23)</f>
        <v>43201.39</v>
      </c>
      <c r="D24" s="25">
        <f t="shared" ref="D24:H24" si="2">SUM(D22:D23)</f>
        <v>37779.619999999995</v>
      </c>
      <c r="E24" s="25">
        <f t="shared" si="2"/>
        <v>37064.720000000001</v>
      </c>
      <c r="F24" s="25">
        <f t="shared" si="2"/>
        <v>39266.68</v>
      </c>
      <c r="G24" s="25">
        <f t="shared" si="2"/>
        <v>46964.94</v>
      </c>
      <c r="H24" s="25">
        <f t="shared" si="2"/>
        <v>45328.71</v>
      </c>
    </row>
    <row r="25" spans="1:10" x14ac:dyDescent="0.7">
      <c r="A25" s="26" t="s">
        <v>27</v>
      </c>
      <c r="B25" s="24" t="s">
        <v>12</v>
      </c>
      <c r="C25" s="25">
        <f>C12/100</f>
        <v>6919.04</v>
      </c>
      <c r="D25" s="25">
        <f t="shared" ref="D25:H25" si="3">D12/100</f>
        <v>7154.21</v>
      </c>
      <c r="E25" s="25">
        <f t="shared" si="3"/>
        <v>6737.56</v>
      </c>
      <c r="F25" s="25">
        <f t="shared" si="3"/>
        <v>6621.12</v>
      </c>
      <c r="G25" s="25">
        <f t="shared" si="3"/>
        <v>7615.95</v>
      </c>
      <c r="H25" s="25">
        <f t="shared" si="3"/>
        <v>8129.66</v>
      </c>
    </row>
    <row r="26" spans="1:10" x14ac:dyDescent="0.7">
      <c r="A26" s="26" t="s">
        <v>28</v>
      </c>
      <c r="B26" s="24" t="s">
        <v>12</v>
      </c>
      <c r="C26" s="25">
        <f>C24-C25</f>
        <v>36282.35</v>
      </c>
      <c r="D26" s="25">
        <f t="shared" ref="D26:H26" si="4">D24-D25</f>
        <v>30625.409999999996</v>
      </c>
      <c r="E26" s="25">
        <f t="shared" si="4"/>
        <v>30327.16</v>
      </c>
      <c r="F26" s="25">
        <f t="shared" si="4"/>
        <v>32645.56</v>
      </c>
      <c r="G26" s="25">
        <f t="shared" si="4"/>
        <v>39348.990000000005</v>
      </c>
      <c r="H26" s="25">
        <f t="shared" si="4"/>
        <v>37199.050000000003</v>
      </c>
    </row>
    <row r="27" spans="1:10" x14ac:dyDescent="0.7">
      <c r="A27" s="26" t="s">
        <v>22</v>
      </c>
      <c r="B27" s="24" t="s">
        <v>12</v>
      </c>
      <c r="C27" s="25">
        <f>SUM(C13:C16)/100</f>
        <v>193475.64</v>
      </c>
      <c r="D27" s="25">
        <f t="shared" ref="D27:G27" si="5">SUM(D13:D16)/100</f>
        <v>201501.78</v>
      </c>
      <c r="E27" s="25">
        <f>SUM(E13:E16)/100</f>
        <v>213409.74</v>
      </c>
      <c r="F27" s="25">
        <f t="shared" si="5"/>
        <v>256596.35</v>
      </c>
      <c r="G27" s="25">
        <f t="shared" si="5"/>
        <v>264963.58</v>
      </c>
      <c r="H27" s="25">
        <f>SUM(H13:H16)/100</f>
        <v>293802.73</v>
      </c>
    </row>
    <row r="28" spans="1:10" ht="28.5" x14ac:dyDescent="0.7">
      <c r="A28" s="27" t="s">
        <v>29</v>
      </c>
      <c r="B28" s="28" t="s">
        <v>5</v>
      </c>
      <c r="C28" s="29"/>
      <c r="D28" s="29">
        <f>D26/((C27+D27)/2)*100</f>
        <v>15.507423183836682</v>
      </c>
      <c r="E28" s="29">
        <f t="shared" ref="E28:H28" si="6">E26/((D27+E27)/2)*100</f>
        <v>14.618615554468095</v>
      </c>
      <c r="F28" s="29">
        <f t="shared" si="6"/>
        <v>13.891547660584569</v>
      </c>
      <c r="G28" s="29">
        <f t="shared" si="6"/>
        <v>15.088962068079118</v>
      </c>
      <c r="H28" s="29">
        <f t="shared" si="6"/>
        <v>13.314707538469882</v>
      </c>
    </row>
    <row r="29" spans="1:10" x14ac:dyDescent="0.7">
      <c r="A29" s="30"/>
      <c r="B29" s="31"/>
      <c r="C29" s="31"/>
      <c r="D29" s="31"/>
      <c r="E29" s="31"/>
      <c r="F29" s="31"/>
      <c r="G29" s="31"/>
      <c r="H29" s="31"/>
    </row>
    <row r="30" spans="1:10" x14ac:dyDescent="0.7">
      <c r="A30" s="2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7"/>
    <row r="32" spans="1:10" x14ac:dyDescent="0.7"/>
    <row r="33" x14ac:dyDescent="0.7"/>
    <row r="34" x14ac:dyDescent="0.7"/>
    <row r="35" x14ac:dyDescent="0.7"/>
    <row r="36" x14ac:dyDescent="0.7"/>
    <row r="37" x14ac:dyDescent="0.7"/>
    <row r="38" x14ac:dyDescent="0.7"/>
    <row r="39" x14ac:dyDescent="0.7"/>
    <row r="40" x14ac:dyDescent="0.7"/>
    <row r="41" x14ac:dyDescent="0.7"/>
    <row r="42" x14ac:dyDescent="0.7"/>
    <row r="43" x14ac:dyDescent="0.7"/>
    <row r="44" x14ac:dyDescent="0.7"/>
    <row r="45" x14ac:dyDescent="0.7"/>
    <row r="46" x14ac:dyDescent="0.7"/>
    <row r="47" x14ac:dyDescent="0.7"/>
    <row r="48" x14ac:dyDescent="0.7"/>
    <row r="49" x14ac:dyDescent="0.7"/>
    <row r="50" x14ac:dyDescent="0.7"/>
    <row r="51" ht="15" customHeight="1" x14ac:dyDescent="0.7"/>
  </sheetData>
  <phoneticPr fontId="5"/>
  <pageMargins left="0.7" right="0.7" top="0.75" bottom="0.75" header="0.3" footer="0.3"/>
  <pageSetup paperSize="9" orientation="portrait" r:id="rId1"/>
  <ignoredErrors>
    <ignoredError sqref="E27:H27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7B4E9EE7-9FF3-4572-ACAD-2F12F4BB7F7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'RCF-IBD'!C13:H13</xm:f>
              <xm:sqref>I13</xm:sqref>
            </x14:sparkline>
            <x14:sparkline>
              <xm:f>'RCF-IBD'!C14:H14</xm:f>
              <xm:sqref>I14</xm:sqref>
            </x14:sparkline>
            <x14:sparkline>
              <xm:f>'RCF-IBD'!C15:H15</xm:f>
              <xm:sqref>I15</xm:sqref>
            </x14:sparkline>
          </x14:sparklines>
        </x14:sparklineGroup>
        <x14:sparklineGroup displayEmptyCellsAs="gap" high="1" low="1" xr2:uid="{EF5D14BC-5071-4388-A356-71FA1A11F51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'RCF-IBD'!C11:H11</xm:f>
              <xm:sqref>I11</xm:sqref>
            </x14:sparkline>
          </x14:sparklines>
        </x14:sparklineGroup>
        <x14:sparklineGroup displayEmptyCellsAs="gap" high="1" low="1" xr2:uid="{C6B99436-8E35-40D2-A55A-13335C1099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'RCF-IBD'!C16:H16</xm:f>
              <xm:sqref>I16</xm:sqref>
            </x14:sparkline>
          </x14:sparklines>
        </x14:sparklineGroup>
        <x14:sparklineGroup displayEmptyCellsAs="gap" high="1" low="1" xr2:uid="{5DFCD5A9-5C74-457D-89EB-12204581448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'RCF-IBD'!C12:H12</xm:f>
              <xm:sqref>I12</xm:sqref>
            </x14:sparkline>
          </x14:sparklines>
        </x14:sparklineGroup>
        <x14:sparklineGroup displayEmptyCellsAs="gap" high="1" low="1" xr2:uid="{D24B2AA2-1BC9-49A3-A92D-DBBF7E71276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'RCF-IBD'!C10:H10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RCF-IBD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2023-08-22T08:30:19Z</dcterms:modified>
</cp:coreProperties>
</file>