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6" documentId="8_{AE4EFCE9-8248-413D-A474-344442381C41}" xr6:coauthVersionLast="47" xr6:coauthVersionMax="47" xr10:uidLastSave="{1CFB9832-9A00-4A29-8E88-6B6EEB0C64F2}"/>
  <bookViews>
    <workbookView xWindow="-98" yWindow="-98" windowWidth="20715" windowHeight="13155" xr2:uid="{68E2C076-72C9-4123-A12C-10F250F0AE54}"/>
  </bookViews>
  <sheets>
    <sheet name="設備ストック利益率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3" l="1"/>
  <c r="F28" i="43"/>
  <c r="G28" i="43"/>
  <c r="H28" i="43"/>
  <c r="D28" i="43"/>
  <c r="E27" i="43"/>
  <c r="F27" i="43"/>
  <c r="G27" i="43"/>
  <c r="H27" i="43"/>
  <c r="D27" i="43"/>
  <c r="E26" i="43"/>
  <c r="F26" i="43"/>
  <c r="G26" i="43"/>
  <c r="H26" i="43"/>
  <c r="D26" i="43"/>
  <c r="D25" i="43"/>
  <c r="E25" i="43"/>
  <c r="F25" i="43"/>
  <c r="G25" i="43"/>
  <c r="H25" i="43"/>
  <c r="C25" i="43"/>
  <c r="D24" i="43"/>
  <c r="E24" i="43"/>
  <c r="F24" i="43"/>
  <c r="G24" i="43"/>
  <c r="H24" i="43"/>
  <c r="C24" i="43"/>
  <c r="D23" i="43"/>
  <c r="E23" i="43"/>
  <c r="F23" i="43"/>
  <c r="G23" i="43"/>
  <c r="H23" i="43"/>
  <c r="C22" i="43"/>
  <c r="C23" i="43"/>
  <c r="D22" i="43"/>
  <c r="E22" i="43"/>
  <c r="F22" i="43"/>
  <c r="G22" i="43"/>
  <c r="H22" i="43"/>
  <c r="D21" i="43"/>
  <c r="E21" i="43"/>
  <c r="F21" i="43"/>
  <c r="G21" i="43"/>
  <c r="H21" i="43"/>
  <c r="C21" i="43"/>
  <c r="H20" i="43"/>
  <c r="G20" i="43"/>
  <c r="F20" i="43"/>
  <c r="E20" i="43"/>
  <c r="D20" i="43"/>
  <c r="C20" i="43"/>
</calcChain>
</file>

<file path=xl/sharedStrings.xml><?xml version="1.0" encoding="utf-8"?>
<sst xmlns="http://schemas.openxmlformats.org/spreadsheetml/2006/main" count="46" uniqueCount="34">
  <si>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</si>
  <si>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</si>
  <si>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</si>
  <si>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</si>
  <si>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</si>
  <si>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</si>
  <si>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</si>
  <si>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</si>
  <si>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</si>
  <si>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</si>
  <si>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</si>
  <si>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</si>
  <si>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</si>
  <si>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サンプル_ダイキン工業</t>
    <rPh sb="9" eb="11">
      <t>コウギョウ</t>
    </rPh>
    <phoneticPr fontId="7"/>
  </si>
  <si>
    <t>営業利益</t>
    <rPh sb="0" eb="4">
      <t>エイギョウリエキ</t>
    </rPh>
    <phoneticPr fontId="6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</si>
  <si>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</si>
  <si>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</si>
  <si>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</si>
  <si>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負債純資産合計</t>
    <phoneticPr fontId="6"/>
  </si>
  <si>
    <t>総資本</t>
    <rPh sb="0" eb="3">
      <t>ソウシホン</t>
    </rPh>
    <phoneticPr fontId="6"/>
  </si>
  <si>
    <t>設備ストック利益率</t>
    <phoneticPr fontId="6"/>
  </si>
  <si>
    <t>設備ストック利益率の計算</t>
    <rPh sb="10" eb="12">
      <t>ケイサン</t>
    </rPh>
    <phoneticPr fontId="6"/>
  </si>
  <si>
    <t>設備ストック利益率の推移</t>
    <rPh sb="10" eb="12">
      <t>スイイ</t>
    </rPh>
    <phoneticPr fontId="6"/>
  </si>
  <si>
    <t>建物及び構築物</t>
    <rPh sb="0" eb="2">
      <t>タテモノ</t>
    </rPh>
    <rPh sb="2" eb="3">
      <t>オヨ</t>
    </rPh>
    <rPh sb="4" eb="7">
      <t>コウチクブツ</t>
    </rPh>
    <phoneticPr fontId="6"/>
  </si>
  <si>
    <t>機械装置及び運搬具</t>
    <rPh sb="0" eb="2">
      <t>キカイ</t>
    </rPh>
    <rPh sb="2" eb="4">
      <t>ソウチ</t>
    </rPh>
    <rPh sb="4" eb="5">
      <t>オヨ</t>
    </rPh>
    <rPh sb="6" eb="8">
      <t>ウンパン</t>
    </rPh>
    <rPh sb="8" eb="9">
      <t>グ</t>
    </rPh>
    <phoneticPr fontId="6"/>
  </si>
  <si>
    <t>土地</t>
    <phoneticPr fontId="6"/>
  </si>
  <si>
    <t>建設仮勘定</t>
    <phoneticPr fontId="6"/>
  </si>
  <si>
    <t>有形固定資産</t>
    <rPh sb="0" eb="6">
      <t>ユウケイコテイシサン</t>
    </rPh>
    <phoneticPr fontId="6"/>
  </si>
  <si>
    <t>建設仮勘定</t>
    <rPh sb="0" eb="5">
      <t>ケンセツカリカンジョウ</t>
    </rPh>
    <phoneticPr fontId="6"/>
  </si>
  <si>
    <t>稼働有形固定資産</t>
    <rPh sb="0" eb="2">
      <t>カドウ</t>
    </rPh>
    <rPh sb="2" eb="8">
      <t>ユウケイコテイシサン</t>
    </rPh>
    <phoneticPr fontId="6"/>
  </si>
  <si>
    <t>設備ストック利益率</t>
    <rPh sb="0" eb="2">
      <t>セツビ</t>
    </rPh>
    <rPh sb="6" eb="9">
      <t>リエキリツ</t>
    </rPh>
    <phoneticPr fontId="6"/>
  </si>
  <si>
    <t>設備投資比率</t>
    <rPh sb="0" eb="2">
      <t>セツビ</t>
    </rPh>
    <rPh sb="2" eb="4">
      <t>トウシ</t>
    </rPh>
    <rPh sb="4" eb="6">
      <t>ヒリツ</t>
    </rPh>
    <phoneticPr fontId="6"/>
  </si>
  <si>
    <t>使用総資本投資効率</t>
    <rPh sb="0" eb="2">
      <t>シヨウ</t>
    </rPh>
    <rPh sb="2" eb="5">
      <t>ソウシホン</t>
    </rPh>
    <rPh sb="5" eb="7">
      <t>トウシ</t>
    </rPh>
    <rPh sb="7" eb="9">
      <t>コウリツ</t>
    </rPh>
    <phoneticPr fontId="6"/>
  </si>
  <si>
    <t>※使用総資本投資効率は営業利益ベース</t>
    <rPh sb="1" eb="3">
      <t>シヨウ</t>
    </rPh>
    <rPh sb="3" eb="6">
      <t>ソウシホン</t>
    </rPh>
    <rPh sb="6" eb="8">
      <t>トウシ</t>
    </rPh>
    <rPh sb="8" eb="10">
      <t>コウリツ</t>
    </rPh>
    <rPh sb="11" eb="13">
      <t>エイギョウ</t>
    </rPh>
    <rPh sb="13" eb="15">
      <t>リエキ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</si>
</sst>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2" borderId="0" xfId="6" applyFont="1" applyFill="1" applyAlignment="1"/>
    <xf numFmtId="177" fontId="12" fillId="0" borderId="14" xfId="1" applyNumberFormat="1" applyFont="1" applyBorder="1">
      <alignment vertical="center"/>
    </xf>
    <xf numFmtId="177" fontId="12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10" xfId="11" applyFont="1" applyFill="1" applyBorder="1">
      <alignment vertical="center"/>
    </xf>
    <xf numFmtId="0" fontId="10" fillId="3" borderId="11" xfId="11" applyFont="1" applyFill="1" applyBorder="1">
      <alignment vertical="center"/>
    </xf>
    <xf numFmtId="0" fontId="10" fillId="3" borderId="12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4" xfId="11" applyFont="1" applyFill="1" applyBorder="1">
      <alignment vertical="center"/>
    </xf>
    <xf numFmtId="0" fontId="14" fillId="0" borderId="0" xfId="11" applyFont="1">
      <alignment vertical="center"/>
    </xf>
    <xf numFmtId="40" fontId="12" fillId="0" borderId="0" xfId="12" applyNumberFormat="1" applyFont="1" applyBorder="1">
      <alignment vertical="center"/>
    </xf>
    <xf numFmtId="177" fontId="12" fillId="0" borderId="4" xfId="1" applyNumberFormat="1" applyFont="1" applyBorder="1">
      <alignment vertical="center"/>
    </xf>
    <xf numFmtId="0" fontId="15" fillId="0" borderId="1" xfId="11" applyFont="1" applyBorder="1" applyAlignment="1">
      <alignment vertical="center" wrapText="1"/>
    </xf>
    <xf numFmtId="0" fontId="14" fillId="5" borderId="14" xfId="11" applyFont="1" applyFill="1" applyBorder="1" applyAlignment="1">
      <alignment vertical="center" wrapText="1"/>
    </xf>
    <xf numFmtId="0" fontId="14" fillId="5" borderId="4" xfId="11" applyFont="1" applyFill="1" applyBorder="1" applyAlignment="1">
      <alignment vertical="center" wrapText="1"/>
    </xf>
    <xf numFmtId="0" fontId="14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2" fillId="0" borderId="14" xfId="1" applyFont="1" applyBorder="1">
      <alignment vertical="center"/>
    </xf>
    <xf numFmtId="38" fontId="12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0" fontId="15" fillId="5" borderId="1" xfId="11" applyFont="1" applyFill="1" applyBorder="1" applyAlignment="1">
      <alignment vertical="center" wrapText="1"/>
    </xf>
    <xf numFmtId="177" fontId="12" fillId="0" borderId="0" xfId="1" applyNumberFormat="1" applyFont="1" applyBorder="1">
      <alignment vertical="center"/>
    </xf>
    <xf numFmtId="0" fontId="8" fillId="0" borderId="5" xfId="11" applyFont="1" applyBorder="1">
      <alignment vertical="center"/>
    </xf>
    <xf numFmtId="176" fontId="13" fillId="3" borderId="13" xfId="1" applyNumberFormat="1" applyFont="1" applyFill="1" applyBorder="1" applyAlignment="1">
      <alignment vertical="center" wrapText="1"/>
    </xf>
    <xf numFmtId="176" fontId="13" fillId="3" borderId="13" xfId="12" applyNumberFormat="1" applyFont="1" applyFill="1" applyBorder="1" applyAlignment="1">
      <alignment vertical="center" wrapText="1"/>
    </xf>
    <xf numFmtId="176" fontId="13" fillId="3" borderId="9" xfId="1" applyNumberFormat="1" applyFont="1" applyFill="1" applyBorder="1" applyAlignment="1">
      <alignment vertical="center"/>
    </xf>
    <xf numFmtId="176" fontId="13" fillId="3" borderId="13" xfId="1" applyNumberFormat="1" applyFont="1" applyFill="1" applyBorder="1" applyAlignment="1">
      <alignment vertical="center"/>
    </xf>
    <xf numFmtId="176" fontId="13" fillId="3" borderId="2" xfId="1" applyNumberFormat="1" applyFont="1" applyFill="1" applyBorder="1" applyAlignment="1">
      <alignment vertical="center"/>
    </xf>
    <xf numFmtId="176" fontId="13" fillId="3" borderId="9" xfId="12" applyNumberFormat="1" applyFont="1" applyFill="1" applyBorder="1" applyAlignment="1">
      <alignment vertical="center"/>
    </xf>
    <xf numFmtId="176" fontId="13" fillId="3" borderId="13" xfId="12" applyNumberFormat="1" applyFont="1" applyFill="1" applyBorder="1" applyAlignment="1">
      <alignment vertical="center"/>
    </xf>
    <xf numFmtId="176" fontId="13" fillId="3" borderId="2" xfId="12" applyNumberFormat="1" applyFont="1" applyFill="1" applyBorder="1" applyAlignment="1">
      <alignment vertical="center"/>
    </xf>
    <xf numFmtId="0" fontId="14" fillId="0" borderId="3" xfId="11" applyFont="1" applyBorder="1" applyAlignment="1">
      <alignment vertical="center" wrapText="1"/>
    </xf>
    <xf numFmtId="176" fontId="13" fillId="3" borderId="6" xfId="12" applyNumberFormat="1" applyFont="1" applyFill="1" applyBorder="1" applyAlignment="1">
      <alignment vertical="center"/>
    </xf>
    <xf numFmtId="176" fontId="13" fillId="3" borderId="7" xfId="12" applyNumberFormat="1" applyFont="1" applyFill="1" applyBorder="1" applyAlignment="1">
      <alignment vertical="center"/>
    </xf>
    <xf numFmtId="176" fontId="13" fillId="3" borderId="7" xfId="12" applyNumberFormat="1" applyFont="1" applyFill="1" applyBorder="1" applyAlignment="1">
      <alignment vertical="center" wrapText="1"/>
    </xf>
    <xf numFmtId="176" fontId="13" fillId="3" borderId="8" xfId="12" applyNumberFormat="1" applyFont="1" applyFill="1" applyBorder="1" applyAlignment="1">
      <alignment vertical="center"/>
    </xf>
    <xf numFmtId="38" fontId="12" fillId="0" borderId="0" xfId="1" applyFont="1" applyBorder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設備ストック利益率の推移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728947368421038E-2"/>
          <c:y val="0.12509500000000001"/>
          <c:w val="0.86220014619883045"/>
          <c:h val="0.66118444444444446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設備ストック利益率!$A$27:$B$27</c:f>
              <c:strCache>
                <c:ptCount val="2"/>
                <c:pt idx="0">
                  <c:v>設備投資比率</c:v>
                </c:pt>
                <c:pt idx="1">
                  <c:v>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設備ストック利益率!$C$20:$H$20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設備ストック利益率!$C$27:$H$27</c:f>
              <c:numCache>
                <c:formatCode>#,##0.0;[Red]\-#,##0.0</c:formatCode>
                <c:ptCount val="6"/>
                <c:pt idx="1">
                  <c:v>13.840982050373624</c:v>
                </c:pt>
                <c:pt idx="2">
                  <c:v>15.099707510726656</c:v>
                </c:pt>
                <c:pt idx="3">
                  <c:v>15.239385195018807</c:v>
                </c:pt>
                <c:pt idx="4">
                  <c:v>13.539935152278874</c:v>
                </c:pt>
                <c:pt idx="5">
                  <c:v>13.00377027878406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E1-467B-8627-A2BB9EF0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04864"/>
        <c:axId val="120174208"/>
      </c:barChart>
      <c:lineChart>
        <c:grouping val="standard"/>
        <c:varyColors val="0"/>
        <c:ser>
          <c:idx val="4"/>
          <c:order val="0"/>
          <c:tx>
            <c:strRef>
              <c:f>設備ストック利益率!$A$26:$B$26</c:f>
              <c:strCache>
                <c:ptCount val="2"/>
                <c:pt idx="0">
                  <c:v>設備ストック利益率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設備ストック利益率!$C$20:$H$20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設備ストック利益率!$C$26:$H$26</c:f>
              <c:numCache>
                <c:formatCode>#,##0.0;[Red]\-#,##0.0</c:formatCode>
                <c:ptCount val="6"/>
                <c:pt idx="1">
                  <c:v>77.112933570786552</c:v>
                </c:pt>
                <c:pt idx="2">
                  <c:v>65.509188725075944</c:v>
                </c:pt>
                <c:pt idx="3">
                  <c:v>53.014550936052075</c:v>
                </c:pt>
                <c:pt idx="4">
                  <c:v>66.16228425626251</c:v>
                </c:pt>
                <c:pt idx="5">
                  <c:v>71.354870455534751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1-467B-8627-A2BB9EF0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691071"/>
        <c:axId val="845716143"/>
      </c:lineChart>
      <c:lineChart>
        <c:grouping val="standard"/>
        <c:varyColors val="0"/>
        <c:ser>
          <c:idx val="6"/>
          <c:order val="2"/>
          <c:tx>
            <c:strRef>
              <c:f>設備ストック利益率!$A$28:$B$28</c:f>
              <c:strCache>
                <c:ptCount val="2"/>
                <c:pt idx="0">
                  <c:v>使用総資本投資効率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設備ストック利益率!$C$20:$H$20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設備ストック利益率!$C$28:$H$28</c:f>
              <c:numCache>
                <c:formatCode>#,##0.0;[Red]\-#,##0.0</c:formatCode>
                <c:ptCount val="6"/>
                <c:pt idx="1">
                  <c:v>10.673187294049102</c:v>
                </c:pt>
                <c:pt idx="2">
                  <c:v>9.8916958901363934</c:v>
                </c:pt>
                <c:pt idx="3">
                  <c:v>8.0790916265544244</c:v>
                </c:pt>
                <c:pt idx="4">
                  <c:v>8.9583303835643591</c:v>
                </c:pt>
                <c:pt idx="5">
                  <c:v>9.2788234367616944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E1-467B-8627-A2BB9EF04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04864"/>
        <c:axId val="120174208"/>
      </c:lineChart>
      <c:catAx>
        <c:axId val="144369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45716143"/>
        <c:crosses val="autoZero"/>
        <c:auto val="1"/>
        <c:lblAlgn val="ctr"/>
        <c:lblOffset val="100"/>
        <c:noMultiLvlLbl val="0"/>
      </c:catAx>
      <c:valAx>
        <c:axId val="84571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/>
                  <a:t>（設備ストック利益率：</a:t>
                </a:r>
                <a:r>
                  <a:rPr lang="en-US" altLang="ja-JP" sz="800"/>
                  <a:t>%</a:t>
                </a:r>
                <a:r>
                  <a:rPr lang="ja-JP" altLang="en-US" sz="800"/>
                  <a:t>）</a:t>
                </a:r>
              </a:p>
            </c:rich>
          </c:tx>
          <c:layout>
            <c:manualLayout>
              <c:xMode val="edge"/>
              <c:yMode val="edge"/>
              <c:x val="1.1140350877192982E-2"/>
              <c:y val="3.19216666666666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3691071"/>
        <c:crosses val="autoZero"/>
        <c:crossBetween val="between"/>
      </c:valAx>
      <c:valAx>
        <c:axId val="12017420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800"/>
                  <a:t>（投資比率</a:t>
                </a:r>
                <a:r>
                  <a:rPr lang="en-US" altLang="ja-JP" sz="800"/>
                  <a:t>/</a:t>
                </a:r>
                <a:r>
                  <a:rPr lang="ja-JP" altLang="en-US" sz="800"/>
                  <a:t>投資効率：％）</a:t>
                </a:r>
              </a:p>
            </c:rich>
          </c:tx>
          <c:layout>
            <c:manualLayout>
              <c:xMode val="edge"/>
              <c:yMode val="edge"/>
              <c:x val="0.91735716374269005"/>
              <c:y val="3.36855555555555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30704864"/>
        <c:crosses val="max"/>
        <c:crossBetween val="between"/>
      </c:valAx>
      <c:catAx>
        <c:axId val="193070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17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0019590643274843E-2"/>
          <c:y val="0.86366555555555558"/>
          <c:w val="0.88966842105263155"/>
          <c:h val="0.108112222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31</xdr:row>
      <xdr:rowOff>95250</xdr:rowOff>
    </xdr:from>
    <xdr:to>
      <xdr:col>8</xdr:col>
      <xdr:colOff>477300</xdr:colOff>
      <xdr:row>50</xdr:row>
      <xdr:rowOff>75750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FC7087-F422-422E-B8B9-C59D256F2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148B-76FB-4C23-BE0F-E37227A2DC9D}">
  <dimension ref="A1:J72"/>
  <sheetViews>
    <sheetView showGridLines="0" tabSelected="1" topLeftCell="A26" workbookViewId="0">
      <selection activeCell="J47" sqref="J47"/>
    </sheetView>
  </sheetViews>
  <sheetFormatPr defaultColWidth="0" defaultRowHeight="15" customHeight="1" zeroHeight="1" x14ac:dyDescent="0.7"/>
  <cols>
    <col min="1" max="9" width="10.75" style="9" customWidth="1"/>
    <col min="10" max="10" width="9.625" style="9" customWidth="1"/>
    <col min="11" max="16384" width="10" style="9" hidden="1"/>
  </cols>
  <sheetData>
    <row r="1" spans="1:10" x14ac:dyDescent="0.45">
      <c r="A1" s="3" t="s">
        <v>17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45">
      <c r="A2" s="7" t="s">
        <v>20</v>
      </c>
      <c r="B2" s="7"/>
      <c r="C2" s="7"/>
      <c r="D2" s="7"/>
      <c r="E2" s="7"/>
      <c r="F2" s="7"/>
      <c r="G2" s="7"/>
      <c r="H2" s="7"/>
      <c r="I2" s="7"/>
      <c r="J2" s="8"/>
    </row>
    <row r="3" spans="1:10" x14ac:dyDescent="0.45">
      <c r="A3" s="7" t="s">
        <v>13</v>
      </c>
      <c r="B3" s="7"/>
      <c r="C3" s="7"/>
      <c r="D3" s="7"/>
      <c r="E3" s="7"/>
      <c r="F3" s="7"/>
      <c r="G3" s="7"/>
      <c r="H3" s="7"/>
      <c r="I3" s="7"/>
      <c r="J3" s="8"/>
    </row>
    <row r="4" spans="1:10" x14ac:dyDescent="0.45">
      <c r="A4" s="7" t="s">
        <v>0</v>
      </c>
      <c r="B4" s="7"/>
      <c r="C4" s="7"/>
      <c r="D4" s="7"/>
      <c r="E4" s="7"/>
      <c r="F4" s="7"/>
      <c r="G4" s="7"/>
      <c r="H4" s="7"/>
      <c r="I4" s="7"/>
      <c r="J4" s="8"/>
    </row>
    <row r="5" spans="1:10" x14ac:dyDescent="0.7"/>
    <row r="6" spans="1:10" x14ac:dyDescent="0.45">
      <c r="A6" s="10" t="s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7"/>
    <row r="8" spans="1:10" ht="15.4" thickBot="1" x14ac:dyDescent="0.75">
      <c r="A8" s="11" t="s">
        <v>15</v>
      </c>
      <c r="B8" s="11"/>
    </row>
    <row r="9" spans="1:10" x14ac:dyDescent="0.7">
      <c r="A9" s="9" t="s">
        <v>4</v>
      </c>
      <c r="B9" s="9" t="s">
        <v>2</v>
      </c>
      <c r="C9" s="12" t="s">
        <v>5</v>
      </c>
      <c r="D9" s="13" t="s">
        <v>6</v>
      </c>
      <c r="E9" s="13" t="s">
        <v>16</v>
      </c>
      <c r="F9" s="13" t="s">
        <v>7</v>
      </c>
      <c r="G9" s="13" t="s">
        <v>8</v>
      </c>
      <c r="H9" s="14" t="s">
        <v>9</v>
      </c>
    </row>
    <row r="10" spans="1:10" x14ac:dyDescent="0.7">
      <c r="A10" s="6" t="s">
        <v>14</v>
      </c>
      <c r="B10" s="2" t="s">
        <v>3</v>
      </c>
      <c r="C10" s="38">
        <v>253739</v>
      </c>
      <c r="D10" s="39">
        <v>276254</v>
      </c>
      <c r="E10" s="36">
        <v>265513</v>
      </c>
      <c r="F10" s="36">
        <v>238623</v>
      </c>
      <c r="G10" s="39">
        <v>316350</v>
      </c>
      <c r="H10" s="40">
        <v>377032</v>
      </c>
    </row>
    <row r="11" spans="1:10" x14ac:dyDescent="0.7">
      <c r="A11" s="24" t="s">
        <v>23</v>
      </c>
      <c r="B11" s="16" t="s">
        <v>3</v>
      </c>
      <c r="C11" s="41">
        <v>185441</v>
      </c>
      <c r="D11" s="42">
        <v>200602</v>
      </c>
      <c r="E11" s="37">
        <v>251404</v>
      </c>
      <c r="F11" s="37">
        <v>270455</v>
      </c>
      <c r="G11" s="42">
        <v>302601</v>
      </c>
      <c r="H11" s="43">
        <v>350102</v>
      </c>
    </row>
    <row r="12" spans="1:10" ht="21" x14ac:dyDescent="0.7">
      <c r="A12" s="24" t="s">
        <v>24</v>
      </c>
      <c r="B12" s="16" t="s">
        <v>3</v>
      </c>
      <c r="C12" s="41">
        <v>153012</v>
      </c>
      <c r="D12" s="42">
        <v>159786</v>
      </c>
      <c r="E12" s="37">
        <v>181302</v>
      </c>
      <c r="F12" s="37">
        <v>198184</v>
      </c>
      <c r="G12" s="42">
        <v>225064</v>
      </c>
      <c r="H12" s="43">
        <v>277460</v>
      </c>
    </row>
    <row r="13" spans="1:10" x14ac:dyDescent="0.7">
      <c r="A13" s="6" t="s">
        <v>25</v>
      </c>
      <c r="B13" s="2" t="s">
        <v>3</v>
      </c>
      <c r="C13" s="38">
        <v>42996</v>
      </c>
      <c r="D13" s="39">
        <v>43492</v>
      </c>
      <c r="E13" s="36">
        <v>54969</v>
      </c>
      <c r="F13" s="36">
        <v>58879</v>
      </c>
      <c r="G13" s="39">
        <v>64665</v>
      </c>
      <c r="H13" s="40">
        <v>71309</v>
      </c>
    </row>
    <row r="14" spans="1:10" x14ac:dyDescent="0.7">
      <c r="A14" s="15" t="s">
        <v>26</v>
      </c>
      <c r="B14" s="16" t="s">
        <v>3</v>
      </c>
      <c r="C14" s="41">
        <v>34014</v>
      </c>
      <c r="D14" s="42">
        <v>34823</v>
      </c>
      <c r="E14" s="37">
        <v>46119</v>
      </c>
      <c r="F14" s="37">
        <v>68857</v>
      </c>
      <c r="G14" s="42">
        <v>94706</v>
      </c>
      <c r="H14" s="43">
        <v>139715</v>
      </c>
    </row>
    <row r="15" spans="1:10" ht="24.4" thickBot="1" x14ac:dyDescent="0.75">
      <c r="A15" s="44" t="s">
        <v>18</v>
      </c>
      <c r="B15" s="35" t="s">
        <v>3</v>
      </c>
      <c r="C15" s="45">
        <v>2475708</v>
      </c>
      <c r="D15" s="46">
        <v>2700890</v>
      </c>
      <c r="E15" s="47">
        <v>2667512</v>
      </c>
      <c r="F15" s="47">
        <v>3239662</v>
      </c>
      <c r="G15" s="46">
        <v>3823038</v>
      </c>
      <c r="H15" s="48">
        <v>4303682</v>
      </c>
    </row>
    <row r="16" spans="1:10" x14ac:dyDescent="0.7">
      <c r="C16" s="1" t="s">
        <v>11</v>
      </c>
    </row>
    <row r="17" spans="1:10" x14ac:dyDescent="0.7"/>
    <row r="18" spans="1:10" x14ac:dyDescent="0.7">
      <c r="A18" s="17" t="s">
        <v>21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7">
      <c r="C19" s="11"/>
      <c r="D19" s="11"/>
      <c r="E19" s="11"/>
      <c r="F19" s="11"/>
      <c r="G19" s="11"/>
      <c r="H19" s="11"/>
    </row>
    <row r="20" spans="1:10" x14ac:dyDescent="0.7">
      <c r="A20" s="11"/>
      <c r="B20" s="11"/>
      <c r="C20" s="18" t="str">
        <f t="shared" ref="C20:H20" si="0">C9</f>
        <v>FY17</v>
      </c>
      <c r="D20" s="18" t="str">
        <f t="shared" si="0"/>
        <v>FY18</v>
      </c>
      <c r="E20" s="18" t="str">
        <f t="shared" si="0"/>
        <v>FY19</v>
      </c>
      <c r="F20" s="18" t="str">
        <f t="shared" si="0"/>
        <v>FY20</v>
      </c>
      <c r="G20" s="18" t="str">
        <f t="shared" si="0"/>
        <v>FY21</v>
      </c>
      <c r="H20" s="18" t="str">
        <f t="shared" si="0"/>
        <v>FY22</v>
      </c>
    </row>
    <row r="21" spans="1:10" x14ac:dyDescent="0.7">
      <c r="A21" s="31" t="s">
        <v>14</v>
      </c>
      <c r="B21" s="19" t="s">
        <v>10</v>
      </c>
      <c r="C21" s="29">
        <f>C10/100</f>
        <v>2537.39</v>
      </c>
      <c r="D21" s="29">
        <f t="shared" ref="D21:H21" si="1">D10/100</f>
        <v>2762.54</v>
      </c>
      <c r="E21" s="29">
        <f t="shared" si="1"/>
        <v>2655.13</v>
      </c>
      <c r="F21" s="29">
        <f t="shared" si="1"/>
        <v>2386.23</v>
      </c>
      <c r="G21" s="29">
        <f t="shared" si="1"/>
        <v>3163.5</v>
      </c>
      <c r="H21" s="29">
        <f t="shared" si="1"/>
        <v>3770.32</v>
      </c>
    </row>
    <row r="22" spans="1:10" x14ac:dyDescent="0.7">
      <c r="A22" s="27" t="s">
        <v>27</v>
      </c>
      <c r="B22" s="28" t="s">
        <v>10</v>
      </c>
      <c r="C22" s="30">
        <f>SUM(C11:C13)/100</f>
        <v>3814.49</v>
      </c>
      <c r="D22" s="30">
        <f t="shared" ref="D22:H22" si="2">SUM(D11:D13)/100</f>
        <v>4038.8</v>
      </c>
      <c r="E22" s="30">
        <f t="shared" si="2"/>
        <v>4876.75</v>
      </c>
      <c r="F22" s="30">
        <f t="shared" si="2"/>
        <v>5275.18</v>
      </c>
      <c r="G22" s="30">
        <f t="shared" si="2"/>
        <v>5923.3</v>
      </c>
      <c r="H22" s="30">
        <f t="shared" si="2"/>
        <v>6988.71</v>
      </c>
    </row>
    <row r="23" spans="1:10" x14ac:dyDescent="0.7">
      <c r="A23" s="32" t="s">
        <v>28</v>
      </c>
      <c r="B23" s="28" t="s">
        <v>10</v>
      </c>
      <c r="C23" s="30">
        <f>C14/100</f>
        <v>340.14</v>
      </c>
      <c r="D23" s="30">
        <f t="shared" ref="D23:H23" si="3">D14/100</f>
        <v>348.23</v>
      </c>
      <c r="E23" s="30">
        <f t="shared" si="3"/>
        <v>461.19</v>
      </c>
      <c r="F23" s="30">
        <f t="shared" si="3"/>
        <v>688.57</v>
      </c>
      <c r="G23" s="30">
        <f t="shared" si="3"/>
        <v>947.06</v>
      </c>
      <c r="H23" s="30">
        <f t="shared" si="3"/>
        <v>1397.15</v>
      </c>
    </row>
    <row r="24" spans="1:10" ht="24" x14ac:dyDescent="0.7">
      <c r="A24" s="25" t="s">
        <v>29</v>
      </c>
      <c r="B24" s="28" t="s">
        <v>10</v>
      </c>
      <c r="C24" s="29">
        <f>C22-C23</f>
        <v>3474.35</v>
      </c>
      <c r="D24" s="29">
        <f t="shared" ref="D24:H24" si="4">D22-D23</f>
        <v>3690.57</v>
      </c>
      <c r="E24" s="29">
        <f t="shared" si="4"/>
        <v>4415.5600000000004</v>
      </c>
      <c r="F24" s="29">
        <f t="shared" si="4"/>
        <v>4586.6100000000006</v>
      </c>
      <c r="G24" s="29">
        <f t="shared" si="4"/>
        <v>4976.24</v>
      </c>
      <c r="H24" s="29">
        <f t="shared" si="4"/>
        <v>5591.5599999999995</v>
      </c>
    </row>
    <row r="25" spans="1:10" x14ac:dyDescent="0.7">
      <c r="A25" s="32" t="s">
        <v>19</v>
      </c>
      <c r="B25" s="28" t="s">
        <v>10</v>
      </c>
      <c r="C25" s="29">
        <f>C15/100</f>
        <v>24757.08</v>
      </c>
      <c r="D25" s="29">
        <f t="shared" ref="D25:H25" si="5">D15/100</f>
        <v>27008.9</v>
      </c>
      <c r="E25" s="29">
        <f t="shared" si="5"/>
        <v>26675.119999999999</v>
      </c>
      <c r="F25" s="29">
        <f t="shared" si="5"/>
        <v>32396.62</v>
      </c>
      <c r="G25" s="29">
        <f t="shared" si="5"/>
        <v>38230.379999999997</v>
      </c>
      <c r="H25" s="29">
        <f t="shared" si="5"/>
        <v>43036.82</v>
      </c>
    </row>
    <row r="26" spans="1:10" x14ac:dyDescent="0.7">
      <c r="A26" s="33" t="s">
        <v>30</v>
      </c>
      <c r="B26" s="19" t="s">
        <v>12</v>
      </c>
      <c r="C26" s="4"/>
      <c r="D26" s="4">
        <f>D21/AVERAGE(C24:D24)*100</f>
        <v>77.112933570786552</v>
      </c>
      <c r="E26" s="4">
        <f t="shared" ref="E26:H26" si="6">E21/AVERAGE(D24:E24)*100</f>
        <v>65.509188725075944</v>
      </c>
      <c r="F26" s="4">
        <f t="shared" si="6"/>
        <v>53.014550936052075</v>
      </c>
      <c r="G26" s="4">
        <f t="shared" si="6"/>
        <v>66.16228425626251</v>
      </c>
      <c r="H26" s="4">
        <f t="shared" si="6"/>
        <v>71.354870455534751</v>
      </c>
    </row>
    <row r="27" spans="1:10" x14ac:dyDescent="0.7">
      <c r="A27" s="27" t="s">
        <v>31</v>
      </c>
      <c r="B27" s="28" t="s">
        <v>12</v>
      </c>
      <c r="C27" s="5"/>
      <c r="D27" s="5">
        <f>AVERAGE(C24:D24)/AVERAGE(C25:D25)*100</f>
        <v>13.840982050373624</v>
      </c>
      <c r="E27" s="5">
        <f t="shared" ref="E27:H27" si="7">AVERAGE(D24:E24)/AVERAGE(D25:E25)*100</f>
        <v>15.099707510726656</v>
      </c>
      <c r="F27" s="5">
        <f t="shared" si="7"/>
        <v>15.239385195018807</v>
      </c>
      <c r="G27" s="5">
        <f t="shared" si="7"/>
        <v>13.539935152278874</v>
      </c>
      <c r="H27" s="5">
        <f t="shared" si="7"/>
        <v>13.00377027878406</v>
      </c>
    </row>
    <row r="28" spans="1:10" ht="24" x14ac:dyDescent="0.7">
      <c r="A28" s="26" t="s">
        <v>32</v>
      </c>
      <c r="B28" s="20" t="s">
        <v>12</v>
      </c>
      <c r="C28" s="23"/>
      <c r="D28" s="23">
        <f>D21/AVERAGE(C25:D25)*100</f>
        <v>10.673187294049102</v>
      </c>
      <c r="E28" s="23">
        <f t="shared" ref="E28:H28" si="8">E21/AVERAGE(D25:E25)*100</f>
        <v>9.8916958901363934</v>
      </c>
      <c r="F28" s="23">
        <f t="shared" si="8"/>
        <v>8.0790916265544244</v>
      </c>
      <c r="G28" s="23">
        <f t="shared" si="8"/>
        <v>8.9583303835643591</v>
      </c>
      <c r="H28" s="23">
        <f t="shared" si="8"/>
        <v>9.2788234367616944</v>
      </c>
    </row>
    <row r="29" spans="1:10" x14ac:dyDescent="0.7">
      <c r="A29" s="21" t="s">
        <v>33</v>
      </c>
      <c r="C29" s="49"/>
      <c r="D29" s="34"/>
      <c r="E29" s="34"/>
      <c r="F29" s="34"/>
      <c r="G29" s="34"/>
      <c r="H29" s="34"/>
    </row>
    <row r="30" spans="1:10" x14ac:dyDescent="0.7">
      <c r="A30" s="21"/>
      <c r="B30" s="22"/>
      <c r="C30" s="22"/>
      <c r="D30" s="22"/>
      <c r="E30" s="22"/>
      <c r="F30" s="22"/>
      <c r="G30" s="22"/>
      <c r="H30" s="22"/>
    </row>
    <row r="31" spans="1:10" x14ac:dyDescent="0.7">
      <c r="A31" s="17" t="s">
        <v>22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7"/>
    <row r="33" s="9" customFormat="1" x14ac:dyDescent="0.7"/>
    <row r="34" s="9" customFormat="1" x14ac:dyDescent="0.7"/>
    <row r="35" s="9" customFormat="1" x14ac:dyDescent="0.7"/>
    <row r="36" s="9" customFormat="1" x14ac:dyDescent="0.7"/>
    <row r="37" s="9" customFormat="1" x14ac:dyDescent="0.7"/>
    <row r="38" s="9" customFormat="1" x14ac:dyDescent="0.7"/>
    <row r="39" s="9" customFormat="1" x14ac:dyDescent="0.7"/>
    <row r="40" s="9" customFormat="1" x14ac:dyDescent="0.7"/>
    <row r="41" s="9" customFormat="1" x14ac:dyDescent="0.7"/>
    <row r="42" s="9" customFormat="1" x14ac:dyDescent="0.7"/>
    <row r="43" s="9" customFormat="1" x14ac:dyDescent="0.7"/>
    <row r="44" s="9" customFormat="1" x14ac:dyDescent="0.7"/>
    <row r="45" s="9" customFormat="1" x14ac:dyDescent="0.7"/>
    <row r="46" s="9" customFormat="1" x14ac:dyDescent="0.7"/>
    <row r="47" s="9" customFormat="1" x14ac:dyDescent="0.7"/>
    <row r="48" s="9" customFormat="1" x14ac:dyDescent="0.7"/>
    <row r="49" s="9" customFormat="1" x14ac:dyDescent="0.7"/>
    <row r="50" s="9" customFormat="1" x14ac:dyDescent="0.7"/>
    <row r="51" s="9" customFormat="1" x14ac:dyDescent="0.7"/>
    <row r="52" s="9" customFormat="1" ht="15" customHeight="1" x14ac:dyDescent="0.7"/>
    <row r="53" s="9" customFormat="1" ht="15" hidden="1" customHeight="1" x14ac:dyDescent="0.7"/>
    <row r="54" s="9" customFormat="1" ht="15" hidden="1" customHeight="1" x14ac:dyDescent="0.7"/>
    <row r="55" s="9" customFormat="1" ht="15" hidden="1" customHeight="1" x14ac:dyDescent="0.7"/>
    <row r="56" s="9" customFormat="1" ht="15" hidden="1" customHeight="1" x14ac:dyDescent="0.7"/>
    <row r="57" s="9" customFormat="1" ht="15" hidden="1" customHeight="1" x14ac:dyDescent="0.7"/>
    <row r="58" s="9" customFormat="1" ht="15" hidden="1" customHeight="1" x14ac:dyDescent="0.7"/>
    <row r="59" s="9" customFormat="1" ht="15" hidden="1" customHeight="1" x14ac:dyDescent="0.7"/>
    <row r="60" s="9" customFormat="1" ht="15" hidden="1" customHeight="1" x14ac:dyDescent="0.7"/>
    <row r="61" s="9" customFormat="1" ht="15" hidden="1" customHeight="1" x14ac:dyDescent="0.7"/>
    <row r="62" s="9" customFormat="1" ht="15" hidden="1" customHeight="1" x14ac:dyDescent="0.7"/>
    <row r="63" s="9" customFormat="1" ht="15" hidden="1" customHeight="1" x14ac:dyDescent="0.7"/>
    <row r="64" s="9" customFormat="1" ht="15" hidden="1" customHeight="1" x14ac:dyDescent="0.7"/>
    <row r="65" s="9" customFormat="1" ht="15" hidden="1" customHeight="1" x14ac:dyDescent="0.7"/>
    <row r="66" s="9" customFormat="1" ht="15" hidden="1" customHeight="1" x14ac:dyDescent="0.7"/>
    <row r="67" s="9" customFormat="1" ht="15" hidden="1" customHeight="1" x14ac:dyDescent="0.7"/>
    <row r="68" s="9" customFormat="1" ht="15" hidden="1" customHeight="1" x14ac:dyDescent="0.7"/>
    <row r="69" s="9" customFormat="1" ht="15" hidden="1" customHeight="1" x14ac:dyDescent="0.7"/>
    <row r="70" s="9" customFormat="1" ht="15" hidden="1" customHeight="1" x14ac:dyDescent="0.7"/>
    <row r="71" s="9" customFormat="1" ht="15" hidden="1" customHeight="1" x14ac:dyDescent="0.7"/>
    <row r="72" s="9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2:H22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15E972F-D958-41CD-A555-211140FAF77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設備ストック利益率!C13:H13</xm:f>
              <xm:sqref>I13</xm:sqref>
            </x14:sparkline>
          </x14:sparklines>
        </x14:sparklineGroup>
        <x14:sparklineGroup displayEmptyCellsAs="gap" high="1" low="1" xr2:uid="{727CEC2E-1E12-41C8-B2E0-97DE3956BBD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設備ストック利益率!C14:H14</xm:f>
              <xm:sqref>I14</xm:sqref>
            </x14:sparkline>
          </x14:sparklines>
        </x14:sparklineGroup>
        <x14:sparklineGroup displayEmptyCellsAs="gap" high="1" low="1" xr2:uid="{3D9FBE80-BB91-46B4-A82E-839DB231799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設備ストック利益率!C12:H12</xm:f>
              <xm:sqref>I12</xm:sqref>
            </x14:sparkline>
          </x14:sparklines>
        </x14:sparklineGroup>
        <x14:sparklineGroup displayEmptyCellsAs="gap" high="1" low="1" xr2:uid="{A2C95E12-D717-4056-B701-3AA381A8039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設備ストック利益率!C11:H11</xm:f>
              <xm:sqref>I11</xm:sqref>
            </x14:sparkline>
          </x14:sparklines>
        </x14:sparklineGroup>
        <x14:sparklineGroup displayEmptyCellsAs="gap" high="1" low="1" xr2:uid="{ECEA448B-3728-48CD-AED1-F59E9374D8A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設備ストック利益率!C10:H10</xm:f>
              <xm:sqref>I10</xm:sqref>
            </x14:sparkline>
          </x14:sparklines>
        </x14:sparklineGroup>
        <x14:sparklineGroup displayEmptyCellsAs="gap" high="1" low="1" xr2:uid="{25F4B97C-CF6D-4FC8-B077-945186C62DF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設備ストック利益率!C15:H15</xm:f>
              <xm:sqref>I15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設備ストック利益率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2023-10-29T06:45:00Z</dcterms:modified>
</cp:coreProperties>
</file>