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1" documentId="8_{0F345465-ACEC-4D7B-AEE4-17DB737D7448}" xr6:coauthVersionLast="47" xr6:coauthVersionMax="47" xr10:uidLastSave="{C299271A-1067-4841-AB0E-8637F030D4F2}"/>
  <bookViews>
    <workbookView xWindow="-98" yWindow="-98" windowWidth="20715" windowHeight="13155" xr2:uid="{68E2C076-72C9-4123-A12C-10F250F0AE54}"/>
  </bookViews>
  <sheets>
    <sheet name="EV EBIT倍率" sheetId="5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53" l="1"/>
  <c r="D30" i="53"/>
  <c r="E30" i="53"/>
  <c r="E32" i="53" s="1"/>
  <c r="E35" i="53" s="1"/>
  <c r="E38" i="53" s="1"/>
  <c r="F30" i="53"/>
  <c r="F32" i="53" s="1"/>
  <c r="F35" i="53" s="1"/>
  <c r="F38" i="53" s="1"/>
  <c r="G30" i="53"/>
  <c r="H30" i="53"/>
  <c r="D31" i="53"/>
  <c r="D32" i="53" s="1"/>
  <c r="D35" i="53" s="1"/>
  <c r="D38" i="53" s="1"/>
  <c r="E31" i="53"/>
  <c r="F31" i="53"/>
  <c r="G31" i="53"/>
  <c r="H31" i="53"/>
  <c r="H32" i="53" s="1"/>
  <c r="H35" i="53" s="1"/>
  <c r="H38" i="53" s="1"/>
  <c r="G32" i="53"/>
  <c r="G35" i="53" s="1"/>
  <c r="G38" i="53" s="1"/>
  <c r="D33" i="53"/>
  <c r="E33" i="53"/>
  <c r="F33" i="53"/>
  <c r="F36" i="53" s="1"/>
  <c r="G33" i="53"/>
  <c r="H33" i="53"/>
  <c r="D34" i="53"/>
  <c r="D36" i="53" s="1"/>
  <c r="E34" i="53"/>
  <c r="E36" i="53" s="1"/>
  <c r="F34" i="53"/>
  <c r="G34" i="53"/>
  <c r="H34" i="53"/>
  <c r="G36" i="53"/>
  <c r="H36" i="53"/>
  <c r="D37" i="53"/>
  <c r="E37" i="53"/>
  <c r="F37" i="53"/>
  <c r="G37" i="53"/>
  <c r="H37" i="53"/>
  <c r="C38" i="53"/>
  <c r="C36" i="53"/>
  <c r="C30" i="53"/>
  <c r="C31" i="53"/>
  <c r="C32" i="53" s="1"/>
  <c r="C35" i="53" s="1"/>
  <c r="C34" i="53"/>
  <c r="C33" i="53"/>
  <c r="H29" i="53"/>
  <c r="G29" i="53"/>
  <c r="F29" i="53"/>
  <c r="E29" i="53"/>
  <c r="D29" i="53"/>
  <c r="C29" i="53"/>
</calcChain>
</file>

<file path=xl/sharedStrings.xml><?xml version="1.0" encoding="utf-8"?>
<sst xmlns="http://schemas.openxmlformats.org/spreadsheetml/2006/main" count="65" uniqueCount="44">
  <si>
    <t>百万円</t>
    <rPh sb="0" eb="3">
      <t>ヒャクマンエン</t>
    </rPh>
    <phoneticPr fontId="8"/>
  </si>
  <si>
    <t>入力</t>
    <rPh sb="0" eb="2">
      <t>ニュウリョク</t>
    </rPh>
    <phoneticPr fontId="8"/>
  </si>
  <si>
    <t>年</t>
    <rPh sb="0" eb="1">
      <t>ネン</t>
    </rPh>
    <phoneticPr fontId="7"/>
  </si>
  <si>
    <t>百万円</t>
    <rPh sb="0" eb="3">
      <t>ヒャクマンエン</t>
    </rPh>
    <phoneticPr fontId="7"/>
  </si>
  <si>
    <t>期間</t>
    <rPh sb="0" eb="2">
      <t>キカン</t>
    </rPh>
    <phoneticPr fontId="7"/>
  </si>
  <si>
    <t>FY17</t>
    <phoneticPr fontId="7"/>
  </si>
  <si>
    <t>FY18</t>
    <phoneticPr fontId="7"/>
  </si>
  <si>
    <t>FY20</t>
  </si>
  <si>
    <t>FY21</t>
  </si>
  <si>
    <t>FY22</t>
  </si>
  <si>
    <t>億円</t>
    <rPh sb="0" eb="2">
      <t>オクエン</t>
    </rPh>
    <phoneticPr fontId="7"/>
  </si>
  <si>
    <t>※FY17=2017年度＝2018年3月期</t>
    <rPh sb="17" eb="18">
      <t>ネン</t>
    </rPh>
    <rPh sb="19" eb="21">
      <t>ガツキ</t>
    </rPh>
    <phoneticPr fontId="7"/>
  </si>
  <si>
    <t>サンプル_ダイキン工業</t>
    <rPh sb="9" eb="11">
      <t>コウギョウ</t>
    </rPh>
    <phoneticPr fontId="8"/>
  </si>
  <si>
    <t>EBIT</t>
    <phoneticPr fontId="13"/>
  </si>
  <si>
    <t>倍</t>
    <rPh sb="0" eb="1">
      <t>バイ</t>
    </rPh>
    <phoneticPr fontId="7"/>
  </si>
  <si>
    <t>●財務データ</t>
    <rPh sb="1" eb="3">
      <t>ザイム</t>
    </rPh>
    <phoneticPr fontId="7"/>
  </si>
  <si>
    <t>FY19</t>
    <phoneticPr fontId="7"/>
  </si>
  <si>
    <t>有利子負債</t>
    <rPh sb="0" eb="5">
      <t>ユウリシフサイ</t>
    </rPh>
    <phoneticPr fontId="13"/>
  </si>
  <si>
    <t>経営分析</t>
    <rPh sb="0" eb="4">
      <t>ケイエイブンセキ</t>
    </rPh>
    <phoneticPr fontId="8"/>
  </si>
  <si>
    <t>長期借入金</t>
    <phoneticPr fontId="7"/>
  </si>
  <si>
    <t>手元流動性</t>
    <rPh sb="0" eb="5">
      <t>テモトリュウドウセイ</t>
    </rPh>
    <phoneticPr fontId="13"/>
  </si>
  <si>
    <t>社債</t>
    <rPh sb="0" eb="2">
      <t>シャサイ</t>
    </rPh>
    <phoneticPr fontId="7"/>
  </si>
  <si>
    <t>CP</t>
    <phoneticPr fontId="7"/>
  </si>
  <si>
    <t>現金及び預金</t>
    <rPh sb="0" eb="2">
      <t>ゲンキン</t>
    </rPh>
    <rPh sb="2" eb="3">
      <t>オヨ</t>
    </rPh>
    <rPh sb="4" eb="6">
      <t>ヨキン</t>
    </rPh>
    <phoneticPr fontId="7"/>
  </si>
  <si>
    <t>有価証券</t>
    <rPh sb="0" eb="4">
      <t>ユウカショウケン</t>
    </rPh>
    <phoneticPr fontId="7"/>
  </si>
  <si>
    <t>短期借入金</t>
    <rPh sb="0" eb="2">
      <t>タンキ</t>
    </rPh>
    <rPh sb="2" eb="4">
      <t>カリイレ</t>
    </rPh>
    <rPh sb="4" eb="5">
      <t>キン</t>
    </rPh>
    <phoneticPr fontId="7"/>
  </si>
  <si>
    <t>1年内償還予定の社債</t>
    <rPh sb="1" eb="3">
      <t>ネンナイ</t>
    </rPh>
    <rPh sb="3" eb="5">
      <t>ショウカン</t>
    </rPh>
    <rPh sb="5" eb="7">
      <t>ヨテイ</t>
    </rPh>
    <rPh sb="8" eb="10">
      <t>シャサイ</t>
    </rPh>
    <phoneticPr fontId="7"/>
  </si>
  <si>
    <t>1年内返済予定の長期借入金</t>
    <phoneticPr fontId="7"/>
  </si>
  <si>
    <t>非支配株主持分</t>
    <rPh sb="0" eb="7">
      <t>ヒシハイカブヌシモチブン</t>
    </rPh>
    <phoneticPr fontId="4"/>
  </si>
  <si>
    <t>当期純利益</t>
    <rPh sb="0" eb="5">
      <t>トウキジュンリエキ</t>
    </rPh>
    <phoneticPr fontId="3"/>
  </si>
  <si>
    <t>株価収益率</t>
  </si>
  <si>
    <t>ネットデッド</t>
    <phoneticPr fontId="13"/>
  </si>
  <si>
    <t>非支配株主持分</t>
    <rPh sb="0" eb="7">
      <t>ヒシハイカブヌシモチブン</t>
    </rPh>
    <phoneticPr fontId="13"/>
  </si>
  <si>
    <t>時価総額</t>
    <rPh sb="0" eb="4">
      <t>ジカソウガク</t>
    </rPh>
    <phoneticPr fontId="13"/>
  </si>
  <si>
    <t>株主価値</t>
    <rPh sb="0" eb="2">
      <t>カブヌシ</t>
    </rPh>
    <rPh sb="2" eb="4">
      <t>カチ</t>
    </rPh>
    <phoneticPr fontId="13"/>
  </si>
  <si>
    <t>EV</t>
    <phoneticPr fontId="13"/>
  </si>
  <si>
    <t>EV/EBIT倍率</t>
    <rPh sb="7" eb="9">
      <t>バイリツ</t>
    </rPh>
    <phoneticPr fontId="7"/>
  </si>
  <si>
    <t>税前利益</t>
    <rPh sb="0" eb="4">
      <t>ゼイマエリエキ</t>
    </rPh>
    <phoneticPr fontId="7"/>
  </si>
  <si>
    <t>受取利息</t>
    <phoneticPr fontId="7"/>
  </si>
  <si>
    <t>受取配当金</t>
    <phoneticPr fontId="7"/>
  </si>
  <si>
    <t>支払利息</t>
    <phoneticPr fontId="7"/>
  </si>
  <si>
    <t>EV/EBIT</t>
    <phoneticPr fontId="13"/>
  </si>
  <si>
    <t>EV/EBIT倍率の計算</t>
    <rPh sb="10" eb="12">
      <t>ケイサン</t>
    </rPh>
    <phoneticPr fontId="7"/>
  </si>
  <si>
    <t>EV/EBIT倍率の推移</t>
    <rPh sb="10" eb="12">
      <t>スイイ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</si>
</sst>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8" formatCode="#,##0.0;[Red]\-#,##0.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5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2" xfId="0" applyFont="1" applyBorder="1">
      <alignment vertical="center"/>
    </xf>
    <xf numFmtId="0" fontId="9" fillId="2" borderId="0" xfId="6" applyFont="1" applyFill="1" applyAlignment="1"/>
    <xf numFmtId="0" fontId="9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9" fillId="2" borderId="0" xfId="11" applyFont="1" applyFill="1" applyAlignment="1"/>
    <xf numFmtId="0" fontId="9" fillId="2" borderId="0" xfId="11" applyFont="1" applyFill="1">
      <alignment vertical="center"/>
    </xf>
    <xf numFmtId="0" fontId="9" fillId="0" borderId="0" xfId="11" applyFont="1">
      <alignment vertical="center"/>
    </xf>
    <xf numFmtId="0" fontId="10" fillId="2" borderId="0" xfId="11" applyFont="1" applyFill="1" applyAlignment="1"/>
    <xf numFmtId="0" fontId="9" fillId="0" borderId="3" xfId="11" applyFont="1" applyBorder="1">
      <alignment vertical="center"/>
    </xf>
    <xf numFmtId="0" fontId="11" fillId="3" borderId="7" xfId="11" applyFont="1" applyFill="1" applyBorder="1">
      <alignment vertical="center"/>
    </xf>
    <xf numFmtId="0" fontId="11" fillId="3" borderId="8" xfId="11" applyFont="1" applyFill="1" applyBorder="1">
      <alignment vertical="center"/>
    </xf>
    <xf numFmtId="0" fontId="11" fillId="3" borderId="9" xfId="11" applyFont="1" applyFill="1" applyBorder="1">
      <alignment vertical="center"/>
    </xf>
    <xf numFmtId="0" fontId="9" fillId="0" borderId="1" xfId="11" applyFont="1" applyBorder="1" applyAlignment="1">
      <alignment vertical="center" wrapText="1"/>
    </xf>
    <xf numFmtId="0" fontId="9" fillId="0" borderId="2" xfId="11" applyFont="1" applyBorder="1">
      <alignment vertical="center"/>
    </xf>
    <xf numFmtId="0" fontId="16" fillId="0" borderId="1" xfId="11" applyFont="1" applyBorder="1" applyAlignment="1">
      <alignment vertical="center" wrapText="1"/>
    </xf>
    <xf numFmtId="0" fontId="9" fillId="0" borderId="4" xfId="11" applyFont="1" applyBorder="1">
      <alignment vertical="center"/>
    </xf>
    <xf numFmtId="0" fontId="10" fillId="2" borderId="0" xfId="11" applyFont="1" applyFill="1">
      <alignment vertical="center"/>
    </xf>
    <xf numFmtId="0" fontId="9" fillId="4" borderId="3" xfId="11" applyFont="1" applyFill="1" applyBorder="1">
      <alignment vertical="center"/>
    </xf>
    <xf numFmtId="0" fontId="9" fillId="5" borderId="14" xfId="11" applyFont="1" applyFill="1" applyBorder="1">
      <alignment vertical="center"/>
    </xf>
    <xf numFmtId="0" fontId="9" fillId="5" borderId="5" xfId="11" applyFont="1" applyFill="1" applyBorder="1">
      <alignment vertical="center"/>
    </xf>
    <xf numFmtId="0" fontId="16" fillId="0" borderId="0" xfId="11" applyFont="1">
      <alignment vertical="center"/>
    </xf>
    <xf numFmtId="40" fontId="14" fillId="0" borderId="0" xfId="12" applyNumberFormat="1" applyFont="1" applyBorder="1">
      <alignment vertical="center"/>
    </xf>
    <xf numFmtId="178" fontId="14" fillId="0" borderId="5" xfId="1" applyNumberFormat="1" applyFont="1" applyBorder="1">
      <alignment vertical="center"/>
    </xf>
    <xf numFmtId="0" fontId="17" fillId="0" borderId="1" xfId="11" applyFont="1" applyBorder="1" applyAlignment="1">
      <alignment vertical="center" wrapText="1"/>
    </xf>
    <xf numFmtId="0" fontId="9" fillId="0" borderId="5" xfId="11" applyFont="1" applyBorder="1" applyAlignment="1">
      <alignment vertical="center" wrapText="1"/>
    </xf>
    <xf numFmtId="38" fontId="14" fillId="0" borderId="14" xfId="1" applyFont="1" applyBorder="1">
      <alignment vertical="center"/>
    </xf>
    <xf numFmtId="38" fontId="14" fillId="0" borderId="1" xfId="1" applyFont="1" applyBorder="1">
      <alignment vertical="center"/>
    </xf>
    <xf numFmtId="3" fontId="9" fillId="0" borderId="0" xfId="11" applyNumberFormat="1" applyFont="1">
      <alignment vertical="center"/>
    </xf>
    <xf numFmtId="0" fontId="9" fillId="5" borderId="3" xfId="11" applyFont="1" applyFill="1" applyBorder="1">
      <alignment vertical="center"/>
    </xf>
    <xf numFmtId="0" fontId="14" fillId="0" borderId="1" xfId="11" applyFont="1" applyBorder="1" applyAlignment="1">
      <alignment vertical="center" wrapText="1"/>
    </xf>
    <xf numFmtId="176" fontId="15" fillId="3" borderId="10" xfId="1" applyNumberFormat="1" applyFont="1" applyFill="1" applyBorder="1" applyAlignment="1">
      <alignment vertical="center" wrapText="1"/>
    </xf>
    <xf numFmtId="176" fontId="15" fillId="3" borderId="10" xfId="12" applyNumberFormat="1" applyFont="1" applyFill="1" applyBorder="1" applyAlignment="1">
      <alignment vertical="center" wrapText="1"/>
    </xf>
    <xf numFmtId="176" fontId="15" fillId="3" borderId="6" xfId="1" applyNumberFormat="1" applyFont="1" applyFill="1" applyBorder="1" applyAlignment="1">
      <alignment vertical="center"/>
    </xf>
    <xf numFmtId="176" fontId="15" fillId="3" borderId="10" xfId="1" applyNumberFormat="1" applyFont="1" applyFill="1" applyBorder="1" applyAlignment="1">
      <alignment vertical="center"/>
    </xf>
    <xf numFmtId="176" fontId="15" fillId="3" borderId="2" xfId="1" applyNumberFormat="1" applyFont="1" applyFill="1" applyBorder="1" applyAlignment="1">
      <alignment vertical="center"/>
    </xf>
    <xf numFmtId="176" fontId="15" fillId="3" borderId="6" xfId="12" applyNumberFormat="1" applyFont="1" applyFill="1" applyBorder="1" applyAlignment="1">
      <alignment vertical="center"/>
    </xf>
    <xf numFmtId="176" fontId="15" fillId="3" borderId="10" xfId="12" applyNumberFormat="1" applyFont="1" applyFill="1" applyBorder="1" applyAlignment="1">
      <alignment vertical="center"/>
    </xf>
    <xf numFmtId="176" fontId="15" fillId="3" borderId="2" xfId="12" applyNumberFormat="1" applyFont="1" applyFill="1" applyBorder="1" applyAlignment="1">
      <alignment vertical="center"/>
    </xf>
    <xf numFmtId="38" fontId="15" fillId="3" borderId="10" xfId="1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78" fontId="15" fillId="3" borderId="11" xfId="1" applyNumberFormat="1" applyFont="1" applyFill="1" applyBorder="1" applyAlignment="1">
      <alignment vertical="center"/>
    </xf>
    <xf numFmtId="178" fontId="15" fillId="3" borderId="12" xfId="1" applyNumberFormat="1" applyFont="1" applyFill="1" applyBorder="1" applyAlignment="1">
      <alignment vertical="center"/>
    </xf>
    <xf numFmtId="178" fontId="15" fillId="3" borderId="12" xfId="1" applyNumberFormat="1" applyFont="1" applyFill="1" applyBorder="1" applyAlignment="1">
      <alignment vertical="center" wrapText="1"/>
    </xf>
    <xf numFmtId="178" fontId="15" fillId="3" borderId="13" xfId="1" applyNumberFormat="1" applyFont="1" applyFill="1" applyBorder="1" applyAlignment="1">
      <alignment vertical="center"/>
    </xf>
    <xf numFmtId="0" fontId="9" fillId="5" borderId="14" xfId="0" applyFont="1" applyFill="1" applyBorder="1">
      <alignment vertical="center"/>
    </xf>
    <xf numFmtId="0" fontId="17" fillId="5" borderId="1" xfId="0" applyFont="1" applyFill="1" applyBorder="1" applyAlignment="1">
      <alignment vertical="center" wrapText="1"/>
    </xf>
    <xf numFmtId="0" fontId="9" fillId="5" borderId="1" xfId="0" applyFont="1" applyFill="1" applyBorder="1">
      <alignment vertical="center"/>
    </xf>
    <xf numFmtId="0" fontId="9" fillId="5" borderId="1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38" fontId="14" fillId="0" borderId="3" xfId="1" applyFont="1" applyBorder="1">
      <alignment vertical="center"/>
    </xf>
    <xf numFmtId="0" fontId="14" fillId="5" borderId="5" xfId="0" applyFont="1" applyFill="1" applyBorder="1" applyAlignment="1">
      <alignment vertical="center" wrapText="1"/>
    </xf>
  </cellXfs>
  <cellStyles count="15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桁区切り 7" xfId="14" xr:uid="{7AF1659F-B7DB-40C5-968D-04FDFA340FB6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  <cellStyle name="標準 7" xfId="13" xr:uid="{97B10571-7908-40AF-944D-3CB368D96D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EV/EBIT</a:t>
            </a:r>
            <a:r>
              <a:rPr lang="ja-JP" altLang="en-US" b="1"/>
              <a:t>倍率の推移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699707602339176E-2"/>
          <c:y val="0.15331722222222222"/>
          <c:w val="0.84043932748538008"/>
          <c:h val="0.6743050000000000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'EV EBIT倍率'!$A$35:$B$35</c:f>
              <c:strCache>
                <c:ptCount val="2"/>
                <c:pt idx="0">
                  <c:v>EV</c:v>
                </c:pt>
                <c:pt idx="1">
                  <c:v>億円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'EV EBIT倍率'!$C$29:$H$29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'EV EBIT倍率'!$C$35:$H$35</c:f>
              <c:numCache>
                <c:formatCode>#,##0_);[Red]\(#,##0\)</c:formatCode>
                <c:ptCount val="6"/>
                <c:pt idx="0">
                  <c:v>37345.955999999998</c:v>
                </c:pt>
                <c:pt idx="1">
                  <c:v>41395.24500000001</c:v>
                </c:pt>
                <c:pt idx="2">
                  <c:v>41118.802000000003</c:v>
                </c:pt>
                <c:pt idx="3">
                  <c:v>67325.197999999989</c:v>
                </c:pt>
                <c:pt idx="4">
                  <c:v>66854.078999999998</c:v>
                </c:pt>
                <c:pt idx="5">
                  <c:v>72833.426999999981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69-4F8E-962C-8E96F734D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6914703"/>
        <c:axId val="1490989903"/>
      </c:barChart>
      <c:lineChart>
        <c:grouping val="standard"/>
        <c:varyColors val="0"/>
        <c:ser>
          <c:idx val="8"/>
          <c:order val="1"/>
          <c:tx>
            <c:strRef>
              <c:f>'EV EBIT倍率'!$A$38:$B$38</c:f>
              <c:strCache>
                <c:ptCount val="2"/>
                <c:pt idx="0">
                  <c:v>EV/EBIT</c:v>
                </c:pt>
                <c:pt idx="1">
                  <c:v>倍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 EBIT倍率'!$C$29:$H$29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'EV EBIT倍率'!$C$38:$H$38</c:f>
              <c:numCache>
                <c:formatCode>#,##0.0;[Red]\-#,##0.0</c:formatCode>
                <c:ptCount val="6"/>
                <c:pt idx="0">
                  <c:v>14.865304562769426</c:v>
                </c:pt>
                <c:pt idx="1">
                  <c:v>15.05758003441089</c:v>
                </c:pt>
                <c:pt idx="2">
                  <c:v>16.183726065138249</c:v>
                </c:pt>
                <c:pt idx="3">
                  <c:v>28.450712903253063</c:v>
                </c:pt>
                <c:pt idx="4">
                  <c:v>20.63448449344428</c:v>
                </c:pt>
                <c:pt idx="5">
                  <c:v>21.979553609420307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69-4F8E-962C-8E96F734D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844368"/>
        <c:axId val="1731807040"/>
      </c:lineChart>
      <c:catAx>
        <c:axId val="172984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31807040"/>
        <c:crosses val="autoZero"/>
        <c:auto val="1"/>
        <c:lblAlgn val="ctr"/>
        <c:lblOffset val="100"/>
        <c:noMultiLvlLbl val="0"/>
      </c:catAx>
      <c:valAx>
        <c:axId val="173180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0"/>
              <c:y val="5.08291666666666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29844368"/>
        <c:crosses val="autoZero"/>
        <c:crossBetween val="between"/>
      </c:valAx>
      <c:valAx>
        <c:axId val="1490989903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91364371345029238"/>
              <c:y val="5.08291666666666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86914703"/>
        <c:crosses val="max"/>
        <c:crossBetween val="between"/>
      </c:valAx>
      <c:catAx>
        <c:axId val="15869147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09899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743128654970757"/>
          <c:y val="0.90952666666666671"/>
          <c:w val="0.39585380116959057"/>
          <c:h val="6.57788888888889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40</xdr:row>
      <xdr:rowOff>123825</xdr:rowOff>
    </xdr:from>
    <xdr:to>
      <xdr:col>8</xdr:col>
      <xdr:colOff>401099</xdr:colOff>
      <xdr:row>59</xdr:row>
      <xdr:rowOff>104325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D91BF59-B641-4494-A57C-B032CEA62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075AA-36CA-47F7-8334-E04789EA4BAF}">
  <dimension ref="A1:J61"/>
  <sheetViews>
    <sheetView showGridLines="0" tabSelected="1" topLeftCell="A29" workbookViewId="0">
      <selection activeCell="C5" sqref="C5"/>
    </sheetView>
  </sheetViews>
  <sheetFormatPr defaultColWidth="0" defaultRowHeight="15" customHeight="1" zeroHeight="1" x14ac:dyDescent="0.7"/>
  <cols>
    <col min="1" max="9" width="10.75" style="8" customWidth="1"/>
    <col min="10" max="10" width="9.5625" style="8" customWidth="1"/>
    <col min="11" max="16384" width="10" style="8" hidden="1"/>
  </cols>
  <sheetData>
    <row r="1" spans="1:10" x14ac:dyDescent="0.45">
      <c r="A1" s="3" t="s">
        <v>18</v>
      </c>
      <c r="B1" s="6"/>
      <c r="C1" s="6"/>
      <c r="D1" s="6"/>
      <c r="E1" s="6"/>
      <c r="F1" s="6"/>
      <c r="G1" s="6"/>
      <c r="H1" s="6"/>
      <c r="I1" s="6"/>
      <c r="J1" s="7"/>
    </row>
    <row r="2" spans="1:10" x14ac:dyDescent="0.45">
      <c r="A2" s="6" t="s">
        <v>36</v>
      </c>
      <c r="B2" s="6"/>
      <c r="C2" s="6"/>
      <c r="D2" s="6"/>
      <c r="E2" s="6"/>
      <c r="F2" s="6"/>
      <c r="G2" s="6"/>
      <c r="H2" s="6"/>
      <c r="I2" s="6"/>
      <c r="J2" s="7"/>
    </row>
    <row r="3" spans="1:10" x14ac:dyDescent="0.45">
      <c r="A3" s="6" t="s">
        <v>12</v>
      </c>
      <c r="B3" s="6"/>
      <c r="C3" s="6"/>
      <c r="D3" s="6"/>
      <c r="E3" s="6"/>
      <c r="F3" s="6"/>
      <c r="G3" s="6"/>
      <c r="H3" s="6"/>
      <c r="I3" s="6"/>
      <c r="J3" s="7"/>
    </row>
    <row r="4" spans="1:10" x14ac:dyDescent="0.45">
      <c r="A4" s="6" t="s">
        <v>0</v>
      </c>
      <c r="B4" s="6"/>
      <c r="C4" s="6"/>
      <c r="D4" s="6"/>
      <c r="E4" s="6"/>
      <c r="F4" s="6"/>
      <c r="G4" s="6"/>
      <c r="H4" s="6"/>
      <c r="I4" s="6"/>
      <c r="J4" s="7"/>
    </row>
    <row r="5" spans="1:10" x14ac:dyDescent="0.7"/>
    <row r="6" spans="1:10" x14ac:dyDescent="0.45">
      <c r="A6" s="9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7">
      <c r="C7" s="29"/>
      <c r="E7" s="29"/>
      <c r="G7" s="29"/>
      <c r="I7" s="29"/>
    </row>
    <row r="8" spans="1:10" ht="15.4" thickBot="1" x14ac:dyDescent="0.75">
      <c r="A8" s="10" t="s">
        <v>15</v>
      </c>
      <c r="B8" s="10"/>
    </row>
    <row r="9" spans="1:10" x14ac:dyDescent="0.7">
      <c r="A9" s="8" t="s">
        <v>4</v>
      </c>
      <c r="B9" s="8" t="s">
        <v>2</v>
      </c>
      <c r="C9" s="11" t="s">
        <v>5</v>
      </c>
      <c r="D9" s="12" t="s">
        <v>6</v>
      </c>
      <c r="E9" s="12" t="s">
        <v>16</v>
      </c>
      <c r="F9" s="12" t="s">
        <v>7</v>
      </c>
      <c r="G9" s="12" t="s">
        <v>8</v>
      </c>
      <c r="H9" s="13" t="s">
        <v>9</v>
      </c>
    </row>
    <row r="10" spans="1:10" x14ac:dyDescent="0.7">
      <c r="A10" s="4" t="s">
        <v>25</v>
      </c>
      <c r="B10" s="2" t="s">
        <v>3</v>
      </c>
      <c r="C10" s="34">
        <v>45530</v>
      </c>
      <c r="D10" s="35">
        <v>136066</v>
      </c>
      <c r="E10" s="40">
        <v>48937</v>
      </c>
      <c r="F10" s="32">
        <v>40754</v>
      </c>
      <c r="G10" s="35">
        <v>97376</v>
      </c>
      <c r="H10" s="36">
        <v>293541</v>
      </c>
    </row>
    <row r="11" spans="1:10" x14ac:dyDescent="0.7">
      <c r="A11" s="14" t="s">
        <v>22</v>
      </c>
      <c r="B11" s="15" t="s">
        <v>3</v>
      </c>
      <c r="C11" s="37"/>
      <c r="D11" s="38">
        <v>10000</v>
      </c>
      <c r="E11" s="33"/>
      <c r="F11" s="33"/>
      <c r="G11" s="38"/>
      <c r="H11" s="39">
        <v>79000</v>
      </c>
    </row>
    <row r="12" spans="1:10" ht="24" x14ac:dyDescent="0.7">
      <c r="A12" s="5" t="s">
        <v>26</v>
      </c>
      <c r="B12" s="2" t="s">
        <v>3</v>
      </c>
      <c r="C12" s="34"/>
      <c r="D12" s="35">
        <v>50000</v>
      </c>
      <c r="E12" s="40"/>
      <c r="F12" s="33">
        <v>10000</v>
      </c>
      <c r="G12" s="35">
        <v>30000</v>
      </c>
      <c r="H12" s="36">
        <v>20000</v>
      </c>
    </row>
    <row r="13" spans="1:10" ht="24" x14ac:dyDescent="0.7">
      <c r="A13" s="16" t="s">
        <v>27</v>
      </c>
      <c r="B13" s="15" t="s">
        <v>3</v>
      </c>
      <c r="C13" s="37">
        <v>76988</v>
      </c>
      <c r="D13" s="38">
        <v>42385</v>
      </c>
      <c r="E13" s="33">
        <v>105900</v>
      </c>
      <c r="F13" s="33">
        <v>66278</v>
      </c>
      <c r="G13" s="38">
        <v>334528</v>
      </c>
      <c r="H13" s="39">
        <v>53900</v>
      </c>
    </row>
    <row r="14" spans="1:10" x14ac:dyDescent="0.7">
      <c r="A14" s="4" t="s">
        <v>21</v>
      </c>
      <c r="B14" s="2" t="s">
        <v>3</v>
      </c>
      <c r="C14" s="34">
        <v>110000</v>
      </c>
      <c r="D14" s="35">
        <v>60000</v>
      </c>
      <c r="E14" s="40">
        <v>90000</v>
      </c>
      <c r="F14" s="32">
        <v>130000</v>
      </c>
      <c r="G14" s="35">
        <v>120000</v>
      </c>
      <c r="H14" s="36">
        <v>140000</v>
      </c>
    </row>
    <row r="15" spans="1:10" x14ac:dyDescent="0.7">
      <c r="A15" s="14" t="s">
        <v>19</v>
      </c>
      <c r="B15" s="15" t="s">
        <v>3</v>
      </c>
      <c r="C15" s="37">
        <v>311051</v>
      </c>
      <c r="D15" s="38">
        <v>275988</v>
      </c>
      <c r="E15" s="33">
        <v>233184</v>
      </c>
      <c r="F15" s="33">
        <v>418803</v>
      </c>
      <c r="G15" s="38">
        <v>140526</v>
      </c>
      <c r="H15" s="39">
        <v>174148</v>
      </c>
    </row>
    <row r="16" spans="1:10" x14ac:dyDescent="0.7">
      <c r="A16" s="41" t="s">
        <v>23</v>
      </c>
      <c r="B16" s="2" t="s">
        <v>3</v>
      </c>
      <c r="C16" s="34">
        <v>357027</v>
      </c>
      <c r="D16" s="35">
        <v>367781</v>
      </c>
      <c r="E16" s="40">
        <v>370793</v>
      </c>
      <c r="F16" s="32">
        <v>736098</v>
      </c>
      <c r="G16" s="35">
        <v>817619</v>
      </c>
      <c r="H16" s="36">
        <v>617663</v>
      </c>
    </row>
    <row r="17" spans="1:10" x14ac:dyDescent="0.7">
      <c r="A17" s="14" t="s">
        <v>24</v>
      </c>
      <c r="B17" s="15" t="s">
        <v>3</v>
      </c>
      <c r="C17" s="37"/>
      <c r="D17" s="38"/>
      <c r="E17" s="33"/>
      <c r="F17" s="33"/>
      <c r="G17" s="38"/>
      <c r="H17" s="39"/>
    </row>
    <row r="18" spans="1:10" x14ac:dyDescent="0.7">
      <c r="A18" s="14" t="s">
        <v>37</v>
      </c>
      <c r="B18" s="15" t="s">
        <v>3</v>
      </c>
      <c r="C18" s="37">
        <v>251857</v>
      </c>
      <c r="D18" s="38">
        <v>275310</v>
      </c>
      <c r="E18" s="33">
        <v>256180</v>
      </c>
      <c r="F18" s="33">
        <v>238543</v>
      </c>
      <c r="G18" s="38">
        <v>328056</v>
      </c>
      <c r="H18" s="39">
        <v>328056</v>
      </c>
    </row>
    <row r="19" spans="1:10" x14ac:dyDescent="0.7">
      <c r="A19" s="14" t="s">
        <v>38</v>
      </c>
      <c r="B19" s="15" t="s">
        <v>3</v>
      </c>
      <c r="C19" s="37">
        <v>6817</v>
      </c>
      <c r="D19" s="38">
        <v>7119</v>
      </c>
      <c r="E19" s="33">
        <v>7969</v>
      </c>
      <c r="F19" s="33">
        <v>6482</v>
      </c>
      <c r="G19" s="38">
        <v>8186</v>
      </c>
      <c r="H19" s="39">
        <v>11563</v>
      </c>
    </row>
    <row r="20" spans="1:10" x14ac:dyDescent="0.7">
      <c r="A20" s="14" t="s">
        <v>39</v>
      </c>
      <c r="B20" s="15" t="s">
        <v>3</v>
      </c>
      <c r="C20" s="37">
        <v>4466</v>
      </c>
      <c r="D20" s="38">
        <v>5129</v>
      </c>
      <c r="E20" s="33">
        <v>5144</v>
      </c>
      <c r="F20" s="33">
        <v>4214</v>
      </c>
      <c r="G20" s="38">
        <v>4702</v>
      </c>
      <c r="H20" s="39">
        <v>5417</v>
      </c>
    </row>
    <row r="21" spans="1:10" x14ac:dyDescent="0.7">
      <c r="A21" s="31" t="s">
        <v>40</v>
      </c>
      <c r="B21" s="15" t="s">
        <v>3</v>
      </c>
      <c r="C21" s="37">
        <v>10655</v>
      </c>
      <c r="D21" s="38">
        <v>11851</v>
      </c>
      <c r="E21" s="33">
        <v>11008</v>
      </c>
      <c r="F21" s="33">
        <v>8791</v>
      </c>
      <c r="G21" s="38">
        <v>8824</v>
      </c>
      <c r="H21" s="39">
        <v>20293</v>
      </c>
    </row>
    <row r="22" spans="1:10" x14ac:dyDescent="0.7">
      <c r="A22" s="25" t="s">
        <v>28</v>
      </c>
      <c r="B22" s="15" t="s">
        <v>3</v>
      </c>
      <c r="C22" s="37">
        <v>26258</v>
      </c>
      <c r="D22" s="38">
        <v>29054</v>
      </c>
      <c r="E22" s="33">
        <v>25736</v>
      </c>
      <c r="F22" s="33">
        <v>30787</v>
      </c>
      <c r="G22" s="38">
        <v>35876</v>
      </c>
      <c r="H22" s="39">
        <v>40947</v>
      </c>
    </row>
    <row r="23" spans="1:10" x14ac:dyDescent="0.7">
      <c r="A23" s="14" t="s">
        <v>29</v>
      </c>
      <c r="B23" s="15" t="s">
        <v>3</v>
      </c>
      <c r="C23" s="37">
        <v>194948</v>
      </c>
      <c r="D23" s="38">
        <v>195665</v>
      </c>
      <c r="E23" s="33">
        <v>177197</v>
      </c>
      <c r="F23" s="33">
        <v>162746</v>
      </c>
      <c r="G23" s="38">
        <v>225269</v>
      </c>
      <c r="H23" s="39">
        <v>265443</v>
      </c>
    </row>
    <row r="24" spans="1:10" ht="15.4" thickBot="1" x14ac:dyDescent="0.75">
      <c r="A24" s="26" t="s">
        <v>30</v>
      </c>
      <c r="B24" s="17" t="s">
        <v>14</v>
      </c>
      <c r="C24" s="42">
        <v>18.2</v>
      </c>
      <c r="D24" s="43">
        <v>20.100000000000001</v>
      </c>
      <c r="E24" s="44">
        <v>22.6</v>
      </c>
      <c r="F24" s="44">
        <v>41.8</v>
      </c>
      <c r="G24" s="43">
        <v>30.1</v>
      </c>
      <c r="H24" s="45">
        <v>26.9</v>
      </c>
    </row>
    <row r="25" spans="1:10" x14ac:dyDescent="0.7">
      <c r="C25" s="1" t="s">
        <v>11</v>
      </c>
    </row>
    <row r="26" spans="1:10" x14ac:dyDescent="0.7"/>
    <row r="27" spans="1:10" x14ac:dyDescent="0.7">
      <c r="A27" s="18" t="s">
        <v>42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7">
      <c r="C28" s="10"/>
      <c r="D28" s="10"/>
      <c r="E28" s="10"/>
      <c r="F28" s="10"/>
      <c r="G28" s="10"/>
      <c r="H28" s="10"/>
    </row>
    <row r="29" spans="1:10" x14ac:dyDescent="0.7">
      <c r="A29" s="10"/>
      <c r="B29" s="10"/>
      <c r="C29" s="19" t="str">
        <f t="shared" ref="C29:H29" si="0">C9</f>
        <v>FY17</v>
      </c>
      <c r="D29" s="19" t="str">
        <f t="shared" si="0"/>
        <v>FY18</v>
      </c>
      <c r="E29" s="19" t="str">
        <f t="shared" si="0"/>
        <v>FY19</v>
      </c>
      <c r="F29" s="19" t="str">
        <f t="shared" si="0"/>
        <v>FY20</v>
      </c>
      <c r="G29" s="19" t="str">
        <f t="shared" si="0"/>
        <v>FY21</v>
      </c>
      <c r="H29" s="19" t="str">
        <f t="shared" si="0"/>
        <v>FY22</v>
      </c>
    </row>
    <row r="30" spans="1:10" x14ac:dyDescent="0.7">
      <c r="A30" s="46" t="s">
        <v>20</v>
      </c>
      <c r="B30" s="20" t="s">
        <v>10</v>
      </c>
      <c r="C30" s="27">
        <f>SUM(C16:C17)/100</f>
        <v>3570.27</v>
      </c>
      <c r="D30" s="27">
        <f t="shared" ref="D30:H30" si="1">SUM(D16:D17)/100</f>
        <v>3677.81</v>
      </c>
      <c r="E30" s="27">
        <f t="shared" si="1"/>
        <v>3707.93</v>
      </c>
      <c r="F30" s="27">
        <f t="shared" si="1"/>
        <v>7360.98</v>
      </c>
      <c r="G30" s="27">
        <f t="shared" si="1"/>
        <v>8176.19</v>
      </c>
      <c r="H30" s="27">
        <f t="shared" si="1"/>
        <v>6176.63</v>
      </c>
    </row>
    <row r="31" spans="1:10" x14ac:dyDescent="0.7">
      <c r="A31" s="48" t="s">
        <v>17</v>
      </c>
      <c r="B31" s="20" t="s">
        <v>10</v>
      </c>
      <c r="C31" s="28">
        <f>SUM(C10:C15)/100</f>
        <v>5435.69</v>
      </c>
      <c r="D31" s="28">
        <f t="shared" ref="D31:H31" si="2">SUM(D10:D15)/100</f>
        <v>5744.39</v>
      </c>
      <c r="E31" s="28">
        <f t="shared" si="2"/>
        <v>4780.21</v>
      </c>
      <c r="F31" s="28">
        <f t="shared" si="2"/>
        <v>6658.35</v>
      </c>
      <c r="G31" s="28">
        <f t="shared" si="2"/>
        <v>7224.3</v>
      </c>
      <c r="H31" s="28">
        <f t="shared" si="2"/>
        <v>7605.89</v>
      </c>
    </row>
    <row r="32" spans="1:10" x14ac:dyDescent="0.7">
      <c r="A32" s="48" t="s">
        <v>31</v>
      </c>
      <c r="B32" s="20" t="s">
        <v>10</v>
      </c>
      <c r="C32" s="28">
        <f>C31-C30</f>
        <v>1865.4199999999996</v>
      </c>
      <c r="D32" s="28">
        <f t="shared" ref="D32:H32" si="3">D31-D30</f>
        <v>2066.5800000000004</v>
      </c>
      <c r="E32" s="28">
        <f t="shared" si="3"/>
        <v>1072.2800000000002</v>
      </c>
      <c r="F32" s="28">
        <f t="shared" si="3"/>
        <v>-702.6299999999992</v>
      </c>
      <c r="G32" s="28">
        <f t="shared" si="3"/>
        <v>-951.88999999999942</v>
      </c>
      <c r="H32" s="28">
        <f t="shared" si="3"/>
        <v>1429.2600000000002</v>
      </c>
    </row>
    <row r="33" spans="1:10" x14ac:dyDescent="0.7">
      <c r="A33" s="47" t="s">
        <v>32</v>
      </c>
      <c r="B33" s="20" t="s">
        <v>10</v>
      </c>
      <c r="C33" s="28">
        <f>C22/100</f>
        <v>262.58</v>
      </c>
      <c r="D33" s="28">
        <f t="shared" ref="D33:H33" si="4">D22/100</f>
        <v>290.54000000000002</v>
      </c>
      <c r="E33" s="28">
        <f t="shared" si="4"/>
        <v>257.36</v>
      </c>
      <c r="F33" s="28">
        <f t="shared" si="4"/>
        <v>307.87</v>
      </c>
      <c r="G33" s="28">
        <f t="shared" si="4"/>
        <v>358.76</v>
      </c>
      <c r="H33" s="28">
        <f t="shared" si="4"/>
        <v>409.47</v>
      </c>
    </row>
    <row r="34" spans="1:10" x14ac:dyDescent="0.7">
      <c r="A34" s="48" t="s">
        <v>33</v>
      </c>
      <c r="B34" s="20" t="s">
        <v>10</v>
      </c>
      <c r="C34" s="28">
        <f>C23*C24/100</f>
        <v>35480.536</v>
      </c>
      <c r="D34" s="28">
        <f t="shared" ref="D34:H34" si="5">D23*D24/100</f>
        <v>39328.665000000008</v>
      </c>
      <c r="E34" s="28">
        <f t="shared" si="5"/>
        <v>40046.522000000004</v>
      </c>
      <c r="F34" s="28">
        <f t="shared" si="5"/>
        <v>68027.827999999994</v>
      </c>
      <c r="G34" s="28">
        <f t="shared" si="5"/>
        <v>67805.968999999997</v>
      </c>
      <c r="H34" s="28">
        <f t="shared" si="5"/>
        <v>71404.166999999987</v>
      </c>
    </row>
    <row r="35" spans="1:10" x14ac:dyDescent="0.7">
      <c r="A35" s="49" t="s">
        <v>35</v>
      </c>
      <c r="B35" s="20" t="s">
        <v>10</v>
      </c>
      <c r="C35" s="28">
        <f>SUM(C32,C34)</f>
        <v>37345.955999999998</v>
      </c>
      <c r="D35" s="28">
        <f t="shared" ref="D35:H35" si="6">SUM(D32,D34)</f>
        <v>41395.24500000001</v>
      </c>
      <c r="E35" s="28">
        <f t="shared" si="6"/>
        <v>41118.802000000003</v>
      </c>
      <c r="F35" s="28">
        <f t="shared" si="6"/>
        <v>67325.197999999989</v>
      </c>
      <c r="G35" s="28">
        <f t="shared" si="6"/>
        <v>66854.078999999998</v>
      </c>
      <c r="H35" s="28">
        <f t="shared" si="6"/>
        <v>72833.426999999981</v>
      </c>
    </row>
    <row r="36" spans="1:10" x14ac:dyDescent="0.7">
      <c r="A36" s="50" t="s">
        <v>34</v>
      </c>
      <c r="B36" s="30" t="s">
        <v>10</v>
      </c>
      <c r="C36" s="51">
        <f>C34-C33</f>
        <v>35217.955999999998</v>
      </c>
      <c r="D36" s="51">
        <f t="shared" ref="D36:H36" si="7">D34-D33</f>
        <v>39038.125000000007</v>
      </c>
      <c r="E36" s="51">
        <f t="shared" si="7"/>
        <v>39789.162000000004</v>
      </c>
      <c r="F36" s="51">
        <f t="shared" si="7"/>
        <v>67719.957999999999</v>
      </c>
      <c r="G36" s="51">
        <f t="shared" si="7"/>
        <v>67447.209000000003</v>
      </c>
      <c r="H36" s="51">
        <f t="shared" si="7"/>
        <v>70994.696999999986</v>
      </c>
    </row>
    <row r="37" spans="1:10" x14ac:dyDescent="0.7">
      <c r="A37" s="48" t="s">
        <v>13</v>
      </c>
      <c r="B37" s="20" t="s">
        <v>10</v>
      </c>
      <c r="C37" s="28">
        <f>(C18-C19-C20+C21)/100</f>
        <v>2512.29</v>
      </c>
      <c r="D37" s="28">
        <f t="shared" ref="D37:H37" si="8">(D18-D19-D20+D21)/100</f>
        <v>2749.13</v>
      </c>
      <c r="E37" s="28">
        <f t="shared" si="8"/>
        <v>2540.75</v>
      </c>
      <c r="F37" s="28">
        <f t="shared" si="8"/>
        <v>2366.38</v>
      </c>
      <c r="G37" s="28">
        <f t="shared" si="8"/>
        <v>3239.92</v>
      </c>
      <c r="H37" s="28">
        <f t="shared" si="8"/>
        <v>3313.69</v>
      </c>
    </row>
    <row r="38" spans="1:10" x14ac:dyDescent="0.7">
      <c r="A38" s="52" t="s">
        <v>41</v>
      </c>
      <c r="B38" s="21" t="s">
        <v>14</v>
      </c>
      <c r="C38" s="24">
        <f>C35/C37</f>
        <v>14.865304562769426</v>
      </c>
      <c r="D38" s="24">
        <f t="shared" ref="D38:H38" si="9">D35/D37</f>
        <v>15.05758003441089</v>
      </c>
      <c r="E38" s="24">
        <f t="shared" si="9"/>
        <v>16.183726065138249</v>
      </c>
      <c r="F38" s="24">
        <f t="shared" si="9"/>
        <v>28.450712903253063</v>
      </c>
      <c r="G38" s="24">
        <f t="shared" si="9"/>
        <v>20.63448449344428</v>
      </c>
      <c r="H38" s="24">
        <f t="shared" si="9"/>
        <v>21.979553609420307</v>
      </c>
    </row>
    <row r="39" spans="1:10" x14ac:dyDescent="0.7">
      <c r="A39" s="22"/>
      <c r="B39" s="23"/>
      <c r="C39" s="23"/>
      <c r="D39" s="23"/>
      <c r="E39" s="23"/>
      <c r="F39" s="23"/>
      <c r="G39" s="23"/>
      <c r="H39" s="23"/>
    </row>
    <row r="40" spans="1:10" x14ac:dyDescent="0.7">
      <c r="A40" s="18" t="s">
        <v>43</v>
      </c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7"/>
    <row r="42" spans="1:10" x14ac:dyDescent="0.7"/>
    <row r="43" spans="1:10" x14ac:dyDescent="0.7"/>
    <row r="44" spans="1:10" x14ac:dyDescent="0.7"/>
    <row r="45" spans="1:10" x14ac:dyDescent="0.7"/>
    <row r="46" spans="1:10" x14ac:dyDescent="0.7"/>
    <row r="47" spans="1:10" x14ac:dyDescent="0.7"/>
    <row r="48" spans="1:10" x14ac:dyDescent="0.7"/>
    <row r="49" x14ac:dyDescent="0.7"/>
    <row r="50" x14ac:dyDescent="0.7"/>
    <row r="51" x14ac:dyDescent="0.7"/>
    <row r="52" x14ac:dyDescent="0.7"/>
    <row r="53" x14ac:dyDescent="0.7"/>
    <row r="54" x14ac:dyDescent="0.7"/>
    <row r="55" x14ac:dyDescent="0.7"/>
    <row r="56" x14ac:dyDescent="0.7"/>
    <row r="57" x14ac:dyDescent="0.7"/>
    <row r="58" x14ac:dyDescent="0.7"/>
    <row r="59" x14ac:dyDescent="0.7"/>
    <row r="60" x14ac:dyDescent="0.7"/>
    <row r="61" ht="15" customHeight="1" x14ac:dyDescent="0.7"/>
  </sheetData>
  <phoneticPr fontId="7"/>
  <pageMargins left="0.7" right="0.7" top="0.75" bottom="0.75" header="0.3" footer="0.3"/>
  <pageSetup paperSize="9" orientation="portrait" r:id="rId1"/>
  <ignoredErrors>
    <ignoredError sqref="C30:H31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FD11D1E6-E800-4C67-A917-146330ED44A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EBIT倍率'!C20:H20</xm:f>
              <xm:sqref>I20</xm:sqref>
            </x14:sparkline>
            <x14:sparkline>
              <xm:f>'EV EBIT倍率'!C21:H21</xm:f>
              <xm:sqref>I21</xm:sqref>
            </x14:sparkline>
          </x14:sparklines>
        </x14:sparklineGroup>
        <x14:sparklineGroup displayEmptyCellsAs="gap" high="1" low="1" xr2:uid="{4FAA4E68-77A3-4873-8113-6B7A6149E0E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EBIT倍率'!C19:H19</xm:f>
              <xm:sqref>I19</xm:sqref>
            </x14:sparkline>
          </x14:sparklines>
        </x14:sparklineGroup>
        <x14:sparklineGroup displayEmptyCellsAs="gap" high="1" low="1" xr2:uid="{B553F8EA-0B61-465B-BA23-C9849DDBF32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EBIT倍率'!C17:H17</xm:f>
              <xm:sqref>I17</xm:sqref>
            </x14:sparkline>
          </x14:sparklines>
        </x14:sparklineGroup>
        <x14:sparklineGroup displayEmptyCellsAs="gap" high="1" low="1" xr2:uid="{94CF2790-52B3-4163-9847-2BD40FE3B2C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EBIT倍率'!C22:H22</xm:f>
              <xm:sqref>I22</xm:sqref>
            </x14:sparkline>
          </x14:sparklines>
        </x14:sparklineGroup>
        <x14:sparklineGroup displayEmptyCellsAs="gap" high="1" low="1" xr2:uid="{863E9196-1428-4836-B34A-11FFEEDD255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EBIT倍率'!C24:H24</xm:f>
              <xm:sqref>I24</xm:sqref>
            </x14:sparkline>
          </x14:sparklines>
        </x14:sparklineGroup>
        <x14:sparklineGroup displayEmptyCellsAs="gap" high="1" low="1" xr2:uid="{762D887A-E579-4999-BA98-605AAAAE260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EBIT倍率'!C13:H13</xm:f>
              <xm:sqref>I13</xm:sqref>
            </x14:sparkline>
          </x14:sparklines>
        </x14:sparklineGroup>
        <x14:sparklineGroup displayEmptyCellsAs="gap" high="1" low="1" xr2:uid="{21120E33-6CE5-4C0A-9126-2B5703E63A39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EBIT倍率'!C12:H12</xm:f>
              <xm:sqref>I12</xm:sqref>
            </x14:sparkline>
          </x14:sparklines>
        </x14:sparklineGroup>
        <x14:sparklineGroup displayEmptyCellsAs="gap" high="1" low="1" xr2:uid="{EFF0F1DD-3CE9-45AC-8C17-5A36DECB4B9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EBIT倍率'!C10:H10</xm:f>
              <xm:sqref>I10</xm:sqref>
            </x14:sparkline>
          </x14:sparklines>
        </x14:sparklineGroup>
        <x14:sparklineGroup displayEmptyCellsAs="gap" high="1" low="1" xr2:uid="{DFE37183-AAE6-42BF-9C03-9B0884BE4A6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EBIT倍率'!C11:H11</xm:f>
              <xm:sqref>I11</xm:sqref>
            </x14:sparkline>
          </x14:sparklines>
        </x14:sparklineGroup>
        <x14:sparklineGroup displayEmptyCellsAs="gap" high="1" low="1" xr2:uid="{893112BB-FC66-47E3-8773-7704DF04151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EBIT倍率'!C15:H15</xm:f>
              <xm:sqref>I15</xm:sqref>
            </x14:sparkline>
          </x14:sparklines>
        </x14:sparklineGroup>
        <x14:sparklineGroup displayEmptyCellsAs="gap" high="1" low="1" xr2:uid="{8C6B68EA-4AD9-4F3F-B1DE-AF7524739E9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EBIT倍率'!C14:H14</xm:f>
              <xm:sqref>I14</xm:sqref>
            </x14:sparkline>
          </x14:sparklines>
        </x14:sparklineGroup>
        <x14:sparklineGroup displayEmptyCellsAs="gap" high="1" low="1" xr2:uid="{8BF6ECE1-5446-4372-8A28-1250CDA18A7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EBIT倍率'!C16:H16</xm:f>
              <xm:sqref>I16</xm:sqref>
            </x14:sparkline>
          </x14:sparklines>
        </x14:sparklineGroup>
        <x14:sparklineGroup displayEmptyCellsAs="gap" high="1" low="1" xr2:uid="{85F9E424-53E5-487A-BDB1-7BDD67B30B5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EBIT倍率'!C18:H18</xm:f>
              <xm:sqref>I18</xm:sqref>
            </x14:sparkline>
          </x14:sparklines>
        </x14:sparklineGroup>
        <x14:sparklineGroup displayEmptyCellsAs="gap" high="1" low="1" xr2:uid="{27E6BDE1-4B0A-4D67-93B9-4C87E8686D0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'EV EBIT倍率'!C23:H23</xm:f>
              <xm:sqref>I23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EV EBIT倍率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2024-02-28T05:17:02Z</dcterms:modified>
</cp:coreProperties>
</file>