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2" documentId="8_{472BBF27-2816-487D-B299-1B8728B32A1E}" xr6:coauthVersionLast="47" xr6:coauthVersionMax="47" xr10:uidLastSave="{FC583547-554D-4ED8-BC90-93DAB57ABF04}"/>
  <bookViews>
    <workbookView xWindow="-110" yWindow="-110" windowWidth="24220" windowHeight="15500" xr2:uid="{68E2C076-72C9-4123-A12C-10F250F0AE54}"/>
  </bookViews>
  <sheets>
    <sheet name="EV EBITDA倍率" sheetId="5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51" l="1"/>
  <c r="C35" i="51"/>
  <c r="D38" i="51"/>
  <c r="E38" i="51"/>
  <c r="F38" i="51"/>
  <c r="G38" i="51"/>
  <c r="H38" i="51"/>
  <c r="D37" i="51"/>
  <c r="E37" i="51"/>
  <c r="F37" i="51"/>
  <c r="G37" i="51"/>
  <c r="H37" i="51"/>
  <c r="C37" i="51"/>
  <c r="D34" i="51"/>
  <c r="D36" i="51" s="1"/>
  <c r="E34" i="51"/>
  <c r="F34" i="51"/>
  <c r="G34" i="51"/>
  <c r="H34" i="51"/>
  <c r="C34" i="51"/>
  <c r="C36" i="51" s="1"/>
  <c r="D33" i="51"/>
  <c r="E33" i="51"/>
  <c r="F33" i="51"/>
  <c r="G33" i="51"/>
  <c r="H33" i="51"/>
  <c r="C33" i="51"/>
  <c r="D31" i="51"/>
  <c r="E31" i="51"/>
  <c r="F31" i="51"/>
  <c r="G31" i="51"/>
  <c r="H31" i="51"/>
  <c r="C31" i="51"/>
  <c r="D30" i="51"/>
  <c r="E30" i="51"/>
  <c r="F30" i="51"/>
  <c r="G30" i="51"/>
  <c r="H30" i="51"/>
  <c r="C30" i="51"/>
  <c r="H36" i="51" l="1"/>
  <c r="G36" i="51"/>
  <c r="F36" i="51"/>
  <c r="E36" i="51"/>
  <c r="C32" i="51"/>
  <c r="H32" i="51"/>
  <c r="G32" i="51"/>
  <c r="G35" i="51" s="1"/>
  <c r="F32" i="51"/>
  <c r="F35" i="51" s="1"/>
  <c r="E32" i="51"/>
  <c r="E35" i="51" s="1"/>
  <c r="D32" i="51"/>
  <c r="D35" i="51" s="1"/>
  <c r="H35" i="51"/>
  <c r="H29" i="51" l="1"/>
  <c r="G29" i="51"/>
  <c r="F29" i="51"/>
  <c r="E29" i="51"/>
  <c r="D29" i="51"/>
  <c r="C29" i="51"/>
</calcChain>
</file>

<file path=xl/sharedStrings.xml><?xml version="1.0" encoding="utf-8"?>
<sst xmlns="http://schemas.openxmlformats.org/spreadsheetml/2006/main" count="65" uniqueCount="44">
  <si>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</si>
  <si>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</si>
  <si>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</si>
  <si>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</si>
  <si>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</si>
  <si>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</si>
  <si>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</si>
  <si>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</si>
  <si>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</si>
  <si>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</si>
  <si>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</si>
  <si>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EBITDA</t>
    <phoneticPr fontId="12"/>
  </si>
  <si>
    <t>※FY17=2017年度＝2018年3月期</t>
    <rPh sb="17" eb="18">
      <t>ネン</t>
    </rPh>
    <rPh sb="19" eb="21">
      <t>ガツキ</t>
    </rPh>
    <phoneticPr fontId="6"/>
  </si>
  <si>
    <t>減価償却費</t>
    <rPh sb="0" eb="5">
      <t>ゲンカショウキャクヒ</t>
    </rPh>
    <phoneticPr fontId="6"/>
  </si>
  <si>
    <t>サンプル_ダイキン工業</t>
    <rPh sb="9" eb="11">
      <t>コウギョウ</t>
    </rPh>
    <phoneticPr fontId="7"/>
  </si>
  <si>
    <t>営業利益</t>
    <rPh sb="0" eb="4">
      <t>エイギョウリエキ</t>
    </rPh>
    <phoneticPr fontId="6"/>
  </si>
  <si>
    <t>倍</t>
    <rPh sb="0" eb="1">
      <t>バイ</t>
    </rPh>
    <phoneticPr fontId="6"/>
  </si>
  <si>
    <t>●財務データ</t>
    <rPh sb="1" eb="3">
      <t>ザイム</t>
    </rPh>
    <phoneticPr fontId="6"/>
  </si>
  <si>
    <t>FY19</t>
    <phoneticPr fontId="6"/>
  </si>
  <si>
    <t>有利子負債</t>
    <rPh sb="0" eb="5">
      <t>ユウリシフサイ</t>
    </rPh>
    <phoneticPr fontId="12"/>
  </si>
  <si>
    <t>経営分析</t>
    <rPh sb="0" eb="4">
      <t>ケイエイブンセキ</t>
    </rPh>
    <phoneticPr fontId="7"/>
  </si>
  <si>
    <t>長期借入金</t>
    <phoneticPr fontId="6"/>
  </si>
  <si>
    <t>手元流動性</t>
    <rPh sb="0" eb="5">
      <t>テモトリュウドウセイ</t>
    </rPh>
    <phoneticPr fontId="12"/>
  </si>
  <si>
    <t>のれん償却額</t>
    <phoneticPr fontId="6"/>
  </si>
  <si>
    <t>社債</t>
    <rPh sb="0" eb="2">
      <t>シャサイ</t>
    </rPh>
    <phoneticPr fontId="6"/>
  </si>
  <si>
    <t>CP</t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</si>
  <si>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</si>
  <si>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有価証券</t>
    <rPh sb="0" eb="4">
      <t>ユウカショウケン</t>
    </rPh>
    <phoneticPr fontId="6"/>
  </si>
  <si>
    <t>EV/EBITDA倍率</t>
    <rPh sb="2" eb="11">
      <t>･EBITDAバイリツ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</si>
  <si>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</si>
  <si>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1年内償還予定の社債</t>
    <rPh sb="1" eb="3">
      <t>ネンナイ</t>
    </rPh>
    <rPh sb="3" eb="5">
      <t>ショウカン</t>
    </rPh>
    <rPh sb="5" eb="7">
      <t>ヨテイ</t>
    </rPh>
    <rPh sb="8" eb="10">
      <t>シャサイ</t>
    </rPh>
    <phoneticPr fontId="6"/>
  </si>
  <si>
    <t>1年内返済予定の長期借入金</t>
    <phoneticPr fontId="6"/>
  </si>
  <si>
    <t>非支配株主持分</t>
    <rPh sb="0" eb="7">
      <t>ヒシハイカブヌシモチブン</t>
    </rPh>
    <phoneticPr fontId="3"/>
  </si>
  <si>
    <t>当期純利益</t>
    <rPh sb="0" eb="5">
      <t>トウキジュンリエキ</t>
    </rPh>
    <phoneticPr fontId="2"/>
  </si>
  <si>
    <t>株価収益率</t>
  </si>
  <si>
    <t>減損損失</t>
    <phoneticPr fontId="6"/>
  </si>
  <si>
    <t>ネットデッド</t>
    <phoneticPr fontId="12"/>
  </si>
  <si>
    <t>非支配株主持分</t>
    <rPh sb="0" eb="7">
      <t>ヒシハイカブヌシモチブン</t>
    </rPh>
    <phoneticPr fontId="12"/>
  </si>
  <si>
    <t>時価総額</t>
    <rPh sb="0" eb="4">
      <t>ジカソウガク</t>
    </rPh>
    <phoneticPr fontId="12"/>
  </si>
  <si>
    <t>株主価値</t>
    <rPh sb="0" eb="2">
      <t>カブヌシ</t>
    </rPh>
    <rPh sb="2" eb="4">
      <t>カチ</t>
    </rPh>
    <phoneticPr fontId="12"/>
  </si>
  <si>
    <t>EV/EBITDA倍率の計算</t>
    <rPh sb="12" eb="14">
      <t>ケイサン</t>
    </rPh>
    <phoneticPr fontId="6"/>
  </si>
  <si>
    <t>EV/EBITDA倍率の推移</t>
    <rPh sb="12" eb="14">
      <t>スイイ</t>
    </rPh>
    <phoneticPr fontId="6"/>
  </si>
  <si>
    <t>EV/EBITDA</t>
    <phoneticPr fontId="12"/>
  </si>
  <si>
    <t>EV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</si>
</sst>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2" borderId="0" xfId="6" applyFont="1" applyFill="1" applyAlignment="1"/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15" fillId="0" borderId="1" xfId="11" applyFont="1" applyBorder="1" applyAlignment="1">
      <alignment vertical="center" wrapText="1"/>
    </xf>
    <xf numFmtId="0" fontId="8" fillId="0" borderId="4" xfId="11" applyFont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8" fontId="13" fillId="0" borderId="5" xfId="1" applyNumberFormat="1" applyFont="1" applyBorder="1">
      <alignment vertical="center"/>
    </xf>
    <xf numFmtId="0" fontId="16" fillId="0" borderId="1" xfId="11" applyFont="1" applyBorder="1" applyAlignment="1">
      <alignment vertical="center" wrapText="1"/>
    </xf>
    <xf numFmtId="0" fontId="8" fillId="0" borderId="5" xfId="11" applyFont="1" applyBorder="1" applyAlignment="1">
      <alignment vertical="center" wrapText="1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3" fontId="8" fillId="0" borderId="0" xfId="11" applyNumberFormat="1" applyFont="1">
      <alignment vertical="center"/>
    </xf>
    <xf numFmtId="0" fontId="8" fillId="5" borderId="3" xfId="11" applyFont="1" applyFill="1" applyBorder="1">
      <alignment vertical="center"/>
    </xf>
    <xf numFmtId="0" fontId="13" fillId="0" borderId="1" xfId="11" applyFont="1" applyBorder="1" applyAlignment="1">
      <alignment vertical="center" wrapText="1"/>
    </xf>
    <xf numFmtId="176" fontId="14" fillId="3" borderId="10" xfId="1" applyNumberFormat="1" applyFont="1" applyFill="1" applyBorder="1" applyAlignment="1">
      <alignment vertical="center" wrapText="1"/>
    </xf>
    <xf numFmtId="176" fontId="14" fillId="3" borderId="10" xfId="12" applyNumberFormat="1" applyFont="1" applyFill="1" applyBorder="1" applyAlignment="1">
      <alignment vertical="center" wrapText="1"/>
    </xf>
    <xf numFmtId="176" fontId="14" fillId="3" borderId="6" xfId="1" applyNumberFormat="1" applyFont="1" applyFill="1" applyBorder="1" applyAlignment="1">
      <alignment vertical="center"/>
    </xf>
    <xf numFmtId="176" fontId="14" fillId="3" borderId="10" xfId="1" applyNumberFormat="1" applyFont="1" applyFill="1" applyBorder="1" applyAlignment="1">
      <alignment vertical="center"/>
    </xf>
    <xf numFmtId="176" fontId="14" fillId="3" borderId="2" xfId="1" applyNumberFormat="1" applyFont="1" applyFill="1" applyBorder="1" applyAlignment="1">
      <alignment vertical="center"/>
    </xf>
    <xf numFmtId="176" fontId="14" fillId="3" borderId="6" xfId="12" applyNumberFormat="1" applyFont="1" applyFill="1" applyBorder="1" applyAlignment="1">
      <alignment vertical="center"/>
    </xf>
    <xf numFmtId="176" fontId="14" fillId="3" borderId="10" xfId="12" applyNumberFormat="1" applyFont="1" applyFill="1" applyBorder="1" applyAlignment="1">
      <alignment vertical="center"/>
    </xf>
    <xf numFmtId="176" fontId="14" fillId="3" borderId="2" xfId="12" applyNumberFormat="1" applyFont="1" applyFill="1" applyBorder="1" applyAlignment="1">
      <alignment vertical="center"/>
    </xf>
    <xf numFmtId="38" fontId="14" fillId="3" borderId="10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78" fontId="14" fillId="3" borderId="11" xfId="1" applyNumberFormat="1" applyFont="1" applyFill="1" applyBorder="1" applyAlignment="1">
      <alignment vertical="center"/>
    </xf>
    <xf numFmtId="178" fontId="14" fillId="3" borderId="12" xfId="1" applyNumberFormat="1" applyFont="1" applyFill="1" applyBorder="1" applyAlignment="1">
      <alignment vertical="center"/>
    </xf>
    <xf numFmtId="178" fontId="14" fillId="3" borderId="12" xfId="1" applyNumberFormat="1" applyFont="1" applyFill="1" applyBorder="1" applyAlignment="1">
      <alignment vertical="center" wrapText="1"/>
    </xf>
    <xf numFmtId="178" fontId="14" fillId="3" borderId="13" xfId="1" applyNumberFormat="1" applyFont="1" applyFill="1" applyBorder="1" applyAlignment="1">
      <alignment vertical="center"/>
    </xf>
    <xf numFmtId="0" fontId="8" fillId="5" borderId="14" xfId="0" applyFont="1" applyFill="1" applyBorder="1">
      <alignment vertical="center"/>
    </xf>
    <xf numFmtId="0" fontId="16" fillId="5" borderId="1" xfId="0" applyFont="1" applyFill="1" applyBorder="1" applyAlignment="1">
      <alignment vertical="center" wrapText="1"/>
    </xf>
    <xf numFmtId="0" fontId="8" fillId="5" borderId="1" xfId="0" applyFont="1" applyFill="1" applyBorder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38" fontId="13" fillId="0" borderId="3" xfId="1" applyFont="1" applyBorder="1">
      <alignment vertical="center"/>
    </xf>
    <xf numFmtId="0" fontId="13" fillId="5" borderId="5" xfId="0" applyFont="1" applyFill="1" applyBorder="1" applyAlignment="1">
      <alignment vertical="center" wrapText="1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EV/EBITDA</a:t>
            </a:r>
            <a:r>
              <a:rPr lang="ja-JP" altLang="en-US" b="1"/>
              <a:t>倍率の推移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699707602339176E-2"/>
          <c:y val="0.15331722222222222"/>
          <c:w val="0.84043932748538008"/>
          <c:h val="0.6743050000000000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'EV EBITDA倍率'!$A$35:$B$35</c:f>
              <c:strCache>
                <c:ptCount val="2"/>
                <c:pt idx="0">
                  <c:v>EV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'EV EBITDA倍率'!$C$29:$H$29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EBITDA倍率'!$C$35:$H$35</c:f>
              <c:numCache>
                <c:formatCode>#,##0_);[Red]\(#,##0\)</c:formatCode>
                <c:ptCount val="6"/>
                <c:pt idx="0">
                  <c:v>37345.955999999998</c:v>
                </c:pt>
                <c:pt idx="1">
                  <c:v>41395.24500000001</c:v>
                </c:pt>
                <c:pt idx="2">
                  <c:v>41118.802000000003</c:v>
                </c:pt>
                <c:pt idx="3">
                  <c:v>67325.197999999989</c:v>
                </c:pt>
                <c:pt idx="4">
                  <c:v>66854.078999999998</c:v>
                </c:pt>
                <c:pt idx="5">
                  <c:v>72833.426999999981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8F-4CCE-927D-DA999432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914703"/>
        <c:axId val="1490989903"/>
      </c:barChart>
      <c:lineChart>
        <c:grouping val="standard"/>
        <c:varyColors val="0"/>
        <c:ser>
          <c:idx val="8"/>
          <c:order val="1"/>
          <c:tx>
            <c:strRef>
              <c:f>'EV EBITDA倍率'!$A$38:$B$38</c:f>
              <c:strCache>
                <c:ptCount val="2"/>
                <c:pt idx="0">
                  <c:v>EV/EBITDA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 EBITDA倍率'!$C$29:$H$29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EBITDA倍率'!$C$38:$H$38</c:f>
              <c:numCache>
                <c:formatCode>#,##0.0;[Red]\-#,##0.0</c:formatCode>
                <c:ptCount val="6"/>
                <c:pt idx="0">
                  <c:v>10.713986206579989</c:v>
                </c:pt>
                <c:pt idx="1">
                  <c:v>11.022007939952449</c:v>
                </c:pt>
                <c:pt idx="2">
                  <c:v>9.8475883243284663</c:v>
                </c:pt>
                <c:pt idx="3">
                  <c:v>18.076741819509664</c:v>
                </c:pt>
                <c:pt idx="4">
                  <c:v>14.282648655462005</c:v>
                </c:pt>
                <c:pt idx="5">
                  <c:v>12.826444690210938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8F-4CCE-927D-DA999432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44368"/>
        <c:axId val="1731807040"/>
      </c:lineChart>
      <c:catAx>
        <c:axId val="172984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31807040"/>
        <c:crosses val="autoZero"/>
        <c:auto val="1"/>
        <c:lblAlgn val="ctr"/>
        <c:lblOffset val="100"/>
        <c:noMultiLvlLbl val="0"/>
      </c:catAx>
      <c:valAx>
        <c:axId val="17318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29844368"/>
        <c:crosses val="autoZero"/>
        <c:crossBetween val="between"/>
      </c:valAx>
      <c:valAx>
        <c:axId val="1490989903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364371345029238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86914703"/>
        <c:crosses val="max"/>
        <c:crossBetween val="between"/>
      </c:valAx>
      <c:catAx>
        <c:axId val="1586914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989903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743128654970757"/>
          <c:y val="0.90952666666666671"/>
          <c:w val="0.39585380116959057"/>
          <c:h val="6.5778888888888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40</xdr:row>
      <xdr:rowOff>123825</xdr:rowOff>
    </xdr:from>
    <xdr:to>
      <xdr:col>8</xdr:col>
      <xdr:colOff>401099</xdr:colOff>
      <xdr:row>59</xdr:row>
      <xdr:rowOff>104325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0144B2-9C24-42DD-A4D0-391BCE012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41382-D1C8-43E5-99E8-6DA372EDF18B}">
  <dimension ref="A1:J61"/>
  <sheetViews>
    <sheetView showGridLines="0" tabSelected="1" workbookViewId="0">
      <selection activeCell="A5" sqref="A5"/>
    </sheetView>
  </sheetViews>
  <sheetFormatPr defaultColWidth="0" defaultRowHeight="15" customHeight="1" zeroHeight="1" x14ac:dyDescent="0.55000000000000004"/>
  <cols>
    <col min="1" max="9" width="10.75" style="8" customWidth="1"/>
    <col min="10" max="10" width="9.58203125" style="8" customWidth="1"/>
    <col min="11" max="16384" width="10" style="8" hidden="1"/>
  </cols>
  <sheetData>
    <row r="1" spans="1:10" x14ac:dyDescent="0.35">
      <c r="A1" s="3" t="s">
        <v>20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35">
      <c r="A2" s="6" t="s">
        <v>28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35">
      <c r="A3" s="6" t="s">
        <v>14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35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</row>
    <row r="5" spans="1:10" x14ac:dyDescent="0.55000000000000004"/>
    <row r="6" spans="1:10" x14ac:dyDescent="0.35">
      <c r="A6" s="9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55000000000000004">
      <c r="C7" s="29"/>
      <c r="E7" s="29"/>
      <c r="G7" s="29"/>
      <c r="I7" s="29"/>
    </row>
    <row r="8" spans="1:10" ht="15.5" thickBot="1" x14ac:dyDescent="0.6">
      <c r="A8" s="10" t="s">
        <v>17</v>
      </c>
      <c r="B8" s="10"/>
    </row>
    <row r="9" spans="1:10" x14ac:dyDescent="0.55000000000000004">
      <c r="A9" s="8" t="s">
        <v>4</v>
      </c>
      <c r="B9" s="8" t="s">
        <v>2</v>
      </c>
      <c r="C9" s="11" t="s">
        <v>5</v>
      </c>
      <c r="D9" s="12" t="s">
        <v>6</v>
      </c>
      <c r="E9" s="12" t="s">
        <v>18</v>
      </c>
      <c r="F9" s="12" t="s">
        <v>7</v>
      </c>
      <c r="G9" s="12" t="s">
        <v>8</v>
      </c>
      <c r="H9" s="13" t="s">
        <v>9</v>
      </c>
    </row>
    <row r="10" spans="1:10" x14ac:dyDescent="0.55000000000000004">
      <c r="A10" s="4" t="s">
        <v>29</v>
      </c>
      <c r="B10" s="2" t="s">
        <v>3</v>
      </c>
      <c r="C10" s="34">
        <v>45530</v>
      </c>
      <c r="D10" s="35">
        <v>136066</v>
      </c>
      <c r="E10" s="40">
        <v>48937</v>
      </c>
      <c r="F10" s="32">
        <v>40754</v>
      </c>
      <c r="G10" s="35">
        <v>97376</v>
      </c>
      <c r="H10" s="36">
        <v>293541</v>
      </c>
    </row>
    <row r="11" spans="1:10" x14ac:dyDescent="0.55000000000000004">
      <c r="A11" s="14" t="s">
        <v>25</v>
      </c>
      <c r="B11" s="15" t="s">
        <v>3</v>
      </c>
      <c r="C11" s="37"/>
      <c r="D11" s="38">
        <v>10000</v>
      </c>
      <c r="E11" s="33"/>
      <c r="F11" s="33"/>
      <c r="G11" s="38"/>
      <c r="H11" s="39">
        <v>79000</v>
      </c>
    </row>
    <row r="12" spans="1:10" ht="25" x14ac:dyDescent="0.55000000000000004">
      <c r="A12" s="5" t="s">
        <v>30</v>
      </c>
      <c r="B12" s="2" t="s">
        <v>3</v>
      </c>
      <c r="C12" s="34"/>
      <c r="D12" s="35">
        <v>50000</v>
      </c>
      <c r="E12" s="40"/>
      <c r="F12" s="33">
        <v>10000</v>
      </c>
      <c r="G12" s="35">
        <v>30000</v>
      </c>
      <c r="H12" s="36">
        <v>20000</v>
      </c>
    </row>
    <row r="13" spans="1:10" ht="25" x14ac:dyDescent="0.55000000000000004">
      <c r="A13" s="16" t="s">
        <v>31</v>
      </c>
      <c r="B13" s="15" t="s">
        <v>3</v>
      </c>
      <c r="C13" s="37">
        <v>76988</v>
      </c>
      <c r="D13" s="38">
        <v>42385</v>
      </c>
      <c r="E13" s="33">
        <v>105900</v>
      </c>
      <c r="F13" s="33">
        <v>66278</v>
      </c>
      <c r="G13" s="38">
        <v>334528</v>
      </c>
      <c r="H13" s="39">
        <v>53900</v>
      </c>
    </row>
    <row r="14" spans="1:10" x14ac:dyDescent="0.55000000000000004">
      <c r="A14" s="4" t="s">
        <v>24</v>
      </c>
      <c r="B14" s="2" t="s">
        <v>3</v>
      </c>
      <c r="C14" s="34">
        <v>110000</v>
      </c>
      <c r="D14" s="35">
        <v>60000</v>
      </c>
      <c r="E14" s="40">
        <v>90000</v>
      </c>
      <c r="F14" s="32">
        <v>130000</v>
      </c>
      <c r="G14" s="35">
        <v>120000</v>
      </c>
      <c r="H14" s="36">
        <v>140000</v>
      </c>
    </row>
    <row r="15" spans="1:10" x14ac:dyDescent="0.55000000000000004">
      <c r="A15" s="14" t="s">
        <v>21</v>
      </c>
      <c r="B15" s="15" t="s">
        <v>3</v>
      </c>
      <c r="C15" s="37">
        <v>311051</v>
      </c>
      <c r="D15" s="38">
        <v>275988</v>
      </c>
      <c r="E15" s="33">
        <v>233184</v>
      </c>
      <c r="F15" s="33">
        <v>418803</v>
      </c>
      <c r="G15" s="38">
        <v>140526</v>
      </c>
      <c r="H15" s="39">
        <v>174148</v>
      </c>
    </row>
    <row r="16" spans="1:10" x14ac:dyDescent="0.55000000000000004">
      <c r="A16" s="41" t="s">
        <v>26</v>
      </c>
      <c r="B16" s="2" t="s">
        <v>3</v>
      </c>
      <c r="C16" s="34">
        <v>357027</v>
      </c>
      <c r="D16" s="35">
        <v>367781</v>
      </c>
      <c r="E16" s="40">
        <v>370793</v>
      </c>
      <c r="F16" s="32">
        <v>736098</v>
      </c>
      <c r="G16" s="35">
        <v>817619</v>
      </c>
      <c r="H16" s="36">
        <v>617663</v>
      </c>
    </row>
    <row r="17" spans="1:10" x14ac:dyDescent="0.55000000000000004">
      <c r="A17" s="14" t="s">
        <v>27</v>
      </c>
      <c r="B17" s="15" t="s">
        <v>3</v>
      </c>
      <c r="C17" s="37"/>
      <c r="D17" s="38"/>
      <c r="E17" s="33"/>
      <c r="F17" s="33"/>
      <c r="G17" s="38"/>
      <c r="H17" s="39"/>
    </row>
    <row r="18" spans="1:10" x14ac:dyDescent="0.55000000000000004">
      <c r="A18" s="14" t="s">
        <v>15</v>
      </c>
      <c r="B18" s="15" t="s">
        <v>3</v>
      </c>
      <c r="C18" s="37">
        <v>253739</v>
      </c>
      <c r="D18" s="38">
        <v>276254</v>
      </c>
      <c r="E18" s="33">
        <v>265513</v>
      </c>
      <c r="F18" s="33">
        <v>238623</v>
      </c>
      <c r="G18" s="38">
        <v>316350</v>
      </c>
      <c r="H18" s="39">
        <v>377032</v>
      </c>
    </row>
    <row r="19" spans="1:10" x14ac:dyDescent="0.55000000000000004">
      <c r="A19" s="14" t="s">
        <v>13</v>
      </c>
      <c r="B19" s="15" t="s">
        <v>3</v>
      </c>
      <c r="C19" s="37">
        <v>66653</v>
      </c>
      <c r="D19" s="38">
        <v>72323</v>
      </c>
      <c r="E19" s="33">
        <v>97802</v>
      </c>
      <c r="F19" s="33">
        <v>103543</v>
      </c>
      <c r="G19" s="38">
        <v>115378</v>
      </c>
      <c r="H19" s="39">
        <v>142728</v>
      </c>
    </row>
    <row r="20" spans="1:10" x14ac:dyDescent="0.55000000000000004">
      <c r="A20" s="14" t="s">
        <v>35</v>
      </c>
      <c r="B20" s="15" t="s">
        <v>3</v>
      </c>
      <c r="C20" s="37"/>
      <c r="D20" s="38"/>
      <c r="E20" s="33">
        <v>23554</v>
      </c>
      <c r="F20" s="33">
        <v>225</v>
      </c>
      <c r="G20" s="38">
        <v>3667</v>
      </c>
      <c r="H20" s="39">
        <v>8582</v>
      </c>
    </row>
    <row r="21" spans="1:10" x14ac:dyDescent="0.55000000000000004">
      <c r="A21" s="31" t="s">
        <v>23</v>
      </c>
      <c r="B21" s="15" t="s">
        <v>3</v>
      </c>
      <c r="C21" s="37">
        <v>28180</v>
      </c>
      <c r="D21" s="38">
        <v>26992</v>
      </c>
      <c r="E21" s="33">
        <v>30683</v>
      </c>
      <c r="F21" s="33">
        <v>30050</v>
      </c>
      <c r="G21" s="38">
        <v>32684</v>
      </c>
      <c r="H21" s="39">
        <v>39496</v>
      </c>
    </row>
    <row r="22" spans="1:10" x14ac:dyDescent="0.55000000000000004">
      <c r="A22" s="25" t="s">
        <v>32</v>
      </c>
      <c r="B22" s="15" t="s">
        <v>3</v>
      </c>
      <c r="C22" s="37">
        <v>26258</v>
      </c>
      <c r="D22" s="38">
        <v>29054</v>
      </c>
      <c r="E22" s="33">
        <v>25736</v>
      </c>
      <c r="F22" s="33">
        <v>30787</v>
      </c>
      <c r="G22" s="38">
        <v>35876</v>
      </c>
      <c r="H22" s="39">
        <v>40947</v>
      </c>
    </row>
    <row r="23" spans="1:10" x14ac:dyDescent="0.55000000000000004">
      <c r="A23" s="14" t="s">
        <v>33</v>
      </c>
      <c r="B23" s="15" t="s">
        <v>3</v>
      </c>
      <c r="C23" s="37">
        <v>194948</v>
      </c>
      <c r="D23" s="38">
        <v>195665</v>
      </c>
      <c r="E23" s="33">
        <v>177197</v>
      </c>
      <c r="F23" s="33">
        <v>162746</v>
      </c>
      <c r="G23" s="38">
        <v>225269</v>
      </c>
      <c r="H23" s="39">
        <v>265443</v>
      </c>
    </row>
    <row r="24" spans="1:10" ht="15.5" thickBot="1" x14ac:dyDescent="0.6">
      <c r="A24" s="26" t="s">
        <v>34</v>
      </c>
      <c r="B24" s="17" t="s">
        <v>16</v>
      </c>
      <c r="C24" s="42">
        <v>18.2</v>
      </c>
      <c r="D24" s="43">
        <v>20.100000000000001</v>
      </c>
      <c r="E24" s="44">
        <v>22.6</v>
      </c>
      <c r="F24" s="44">
        <v>41.8</v>
      </c>
      <c r="G24" s="43">
        <v>30.1</v>
      </c>
      <c r="H24" s="45">
        <v>26.9</v>
      </c>
    </row>
    <row r="25" spans="1:10" x14ac:dyDescent="0.55000000000000004">
      <c r="C25" s="1" t="s">
        <v>12</v>
      </c>
    </row>
    <row r="26" spans="1:10" x14ac:dyDescent="0.55000000000000004"/>
    <row r="27" spans="1:10" x14ac:dyDescent="0.55000000000000004">
      <c r="A27" s="18" t="s">
        <v>40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55000000000000004">
      <c r="C28" s="10"/>
      <c r="D28" s="10"/>
      <c r="E28" s="10"/>
      <c r="F28" s="10"/>
      <c r="G28" s="10"/>
      <c r="H28" s="10"/>
    </row>
    <row r="29" spans="1:10" x14ac:dyDescent="0.55000000000000004">
      <c r="A29" s="10"/>
      <c r="B29" s="10"/>
      <c r="C29" s="19" t="str">
        <f>C9</f>
        <v>FY17</v>
      </c>
      <c r="D29" s="19" t="str">
        <f>D9</f>
        <v>FY18</v>
      </c>
      <c r="E29" s="19" t="str">
        <f>E9</f>
        <v>FY19</v>
      </c>
      <c r="F29" s="19" t="str">
        <f>F9</f>
        <v>FY20</v>
      </c>
      <c r="G29" s="19" t="str">
        <f>G9</f>
        <v>FY21</v>
      </c>
      <c r="H29" s="19" t="str">
        <f>H9</f>
        <v>FY22</v>
      </c>
    </row>
    <row r="30" spans="1:10" x14ac:dyDescent="0.55000000000000004">
      <c r="A30" s="46" t="s">
        <v>22</v>
      </c>
      <c r="B30" s="20" t="s">
        <v>10</v>
      </c>
      <c r="C30" s="27">
        <f>SUM(C16:C17)/100</f>
        <v>3570.27</v>
      </c>
      <c r="D30" s="27">
        <f t="shared" ref="D30:H30" si="0">SUM(D16:D17)/100</f>
        <v>3677.81</v>
      </c>
      <c r="E30" s="27">
        <f t="shared" si="0"/>
        <v>3707.93</v>
      </c>
      <c r="F30" s="27">
        <f t="shared" si="0"/>
        <v>7360.98</v>
      </c>
      <c r="G30" s="27">
        <f t="shared" si="0"/>
        <v>8176.19</v>
      </c>
      <c r="H30" s="27">
        <f t="shared" si="0"/>
        <v>6176.63</v>
      </c>
    </row>
    <row r="31" spans="1:10" x14ac:dyDescent="0.55000000000000004">
      <c r="A31" s="48" t="s">
        <v>19</v>
      </c>
      <c r="B31" s="20" t="s">
        <v>10</v>
      </c>
      <c r="C31" s="28">
        <f>SUM(C10:C15)/100</f>
        <v>5435.69</v>
      </c>
      <c r="D31" s="28">
        <f t="shared" ref="D31:H31" si="1">SUM(D10:D15)/100</f>
        <v>5744.39</v>
      </c>
      <c r="E31" s="28">
        <f t="shared" si="1"/>
        <v>4780.21</v>
      </c>
      <c r="F31" s="28">
        <f t="shared" si="1"/>
        <v>6658.35</v>
      </c>
      <c r="G31" s="28">
        <f t="shared" si="1"/>
        <v>7224.3</v>
      </c>
      <c r="H31" s="28">
        <f t="shared" si="1"/>
        <v>7605.89</v>
      </c>
    </row>
    <row r="32" spans="1:10" x14ac:dyDescent="0.55000000000000004">
      <c r="A32" s="48" t="s">
        <v>36</v>
      </c>
      <c r="B32" s="20" t="s">
        <v>10</v>
      </c>
      <c r="C32" s="28">
        <f>C31-C30</f>
        <v>1865.4199999999996</v>
      </c>
      <c r="D32" s="28">
        <f t="shared" ref="D32:H32" si="2">D31-D30</f>
        <v>2066.5800000000004</v>
      </c>
      <c r="E32" s="28">
        <f t="shared" si="2"/>
        <v>1072.2800000000002</v>
      </c>
      <c r="F32" s="28">
        <f t="shared" si="2"/>
        <v>-702.6299999999992</v>
      </c>
      <c r="G32" s="28">
        <f t="shared" si="2"/>
        <v>-951.88999999999942</v>
      </c>
      <c r="H32" s="28">
        <f t="shared" si="2"/>
        <v>1429.2600000000002</v>
      </c>
    </row>
    <row r="33" spans="1:10" x14ac:dyDescent="0.55000000000000004">
      <c r="A33" s="47" t="s">
        <v>37</v>
      </c>
      <c r="B33" s="20" t="s">
        <v>10</v>
      </c>
      <c r="C33" s="28">
        <f>C22/100</f>
        <v>262.58</v>
      </c>
      <c r="D33" s="28">
        <f t="shared" ref="D33:H33" si="3">D22/100</f>
        <v>290.54000000000002</v>
      </c>
      <c r="E33" s="28">
        <f t="shared" si="3"/>
        <v>257.36</v>
      </c>
      <c r="F33" s="28">
        <f t="shared" si="3"/>
        <v>307.87</v>
      </c>
      <c r="G33" s="28">
        <f t="shared" si="3"/>
        <v>358.76</v>
      </c>
      <c r="H33" s="28">
        <f t="shared" si="3"/>
        <v>409.47</v>
      </c>
    </row>
    <row r="34" spans="1:10" x14ac:dyDescent="0.55000000000000004">
      <c r="A34" s="48" t="s">
        <v>38</v>
      </c>
      <c r="B34" s="20" t="s">
        <v>10</v>
      </c>
      <c r="C34" s="28">
        <f>C23*C24/100</f>
        <v>35480.536</v>
      </c>
      <c r="D34" s="28">
        <f t="shared" ref="D34:H34" si="4">D23*D24/100</f>
        <v>39328.665000000008</v>
      </c>
      <c r="E34" s="28">
        <f t="shared" si="4"/>
        <v>40046.522000000004</v>
      </c>
      <c r="F34" s="28">
        <f t="shared" si="4"/>
        <v>68027.827999999994</v>
      </c>
      <c r="G34" s="28">
        <f t="shared" si="4"/>
        <v>67805.968999999997</v>
      </c>
      <c r="H34" s="28">
        <f t="shared" si="4"/>
        <v>71404.166999999987</v>
      </c>
    </row>
    <row r="35" spans="1:10" x14ac:dyDescent="0.55000000000000004">
      <c r="A35" s="49" t="s">
        <v>43</v>
      </c>
      <c r="B35" s="20" t="s">
        <v>10</v>
      </c>
      <c r="C35" s="28">
        <f>SUM(C32,C34)</f>
        <v>37345.955999999998</v>
      </c>
      <c r="D35" s="28">
        <f t="shared" ref="D35:H35" si="5">SUM(D32,D34)</f>
        <v>41395.24500000001</v>
      </c>
      <c r="E35" s="28">
        <f>SUM(E32,E34)</f>
        <v>41118.802000000003</v>
      </c>
      <c r="F35" s="28">
        <f>SUM(F32,F34)</f>
        <v>67325.197999999989</v>
      </c>
      <c r="G35" s="28">
        <f t="shared" si="5"/>
        <v>66854.078999999998</v>
      </c>
      <c r="H35" s="28">
        <f t="shared" si="5"/>
        <v>72833.426999999981</v>
      </c>
    </row>
    <row r="36" spans="1:10" x14ac:dyDescent="0.55000000000000004">
      <c r="A36" s="50" t="s">
        <v>39</v>
      </c>
      <c r="B36" s="30" t="s">
        <v>10</v>
      </c>
      <c r="C36" s="51">
        <f>C34-C33</f>
        <v>35217.955999999998</v>
      </c>
      <c r="D36" s="51">
        <f t="shared" ref="D36:H36" si="6">D34-D33</f>
        <v>39038.125000000007</v>
      </c>
      <c r="E36" s="51">
        <f t="shared" si="6"/>
        <v>39789.162000000004</v>
      </c>
      <c r="F36" s="51">
        <f t="shared" si="6"/>
        <v>67719.957999999999</v>
      </c>
      <c r="G36" s="51">
        <f t="shared" si="6"/>
        <v>67447.209000000003</v>
      </c>
      <c r="H36" s="51">
        <f t="shared" si="6"/>
        <v>70994.696999999986</v>
      </c>
    </row>
    <row r="37" spans="1:10" x14ac:dyDescent="0.55000000000000004">
      <c r="A37" s="48" t="s">
        <v>11</v>
      </c>
      <c r="B37" s="20" t="s">
        <v>10</v>
      </c>
      <c r="C37" s="28">
        <f>SUM(C18:C21)/100</f>
        <v>3485.72</v>
      </c>
      <c r="D37" s="28">
        <f t="shared" ref="D37:H37" si="7">SUM(D18:D21)/100</f>
        <v>3755.69</v>
      </c>
      <c r="E37" s="28">
        <f t="shared" si="7"/>
        <v>4175.5200000000004</v>
      </c>
      <c r="F37" s="28">
        <f t="shared" si="7"/>
        <v>3724.41</v>
      </c>
      <c r="G37" s="28">
        <f t="shared" si="7"/>
        <v>4680.79</v>
      </c>
      <c r="H37" s="28">
        <f t="shared" si="7"/>
        <v>5678.38</v>
      </c>
    </row>
    <row r="38" spans="1:10" x14ac:dyDescent="0.55000000000000004">
      <c r="A38" s="52" t="s">
        <v>42</v>
      </c>
      <c r="B38" s="21" t="s">
        <v>16</v>
      </c>
      <c r="C38" s="24">
        <f>C35/C37</f>
        <v>10.713986206579989</v>
      </c>
      <c r="D38" s="24">
        <f t="shared" ref="D38:H38" si="8">D35/D37</f>
        <v>11.022007939952449</v>
      </c>
      <c r="E38" s="24">
        <f t="shared" si="8"/>
        <v>9.8475883243284663</v>
      </c>
      <c r="F38" s="24">
        <f t="shared" si="8"/>
        <v>18.076741819509664</v>
      </c>
      <c r="G38" s="24">
        <f t="shared" si="8"/>
        <v>14.282648655462005</v>
      </c>
      <c r="H38" s="24">
        <f t="shared" si="8"/>
        <v>12.826444690210938</v>
      </c>
    </row>
    <row r="39" spans="1:10" x14ac:dyDescent="0.55000000000000004">
      <c r="A39" s="22"/>
      <c r="B39" s="23"/>
      <c r="C39" s="23"/>
      <c r="D39" s="23"/>
      <c r="E39" s="23"/>
      <c r="F39" s="23"/>
      <c r="G39" s="23"/>
      <c r="H39" s="23"/>
    </row>
    <row r="40" spans="1:10" x14ac:dyDescent="0.55000000000000004">
      <c r="A40" s="18" t="s">
        <v>41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55000000000000004"/>
    <row r="42" spans="1:10" x14ac:dyDescent="0.55000000000000004"/>
    <row r="43" spans="1:10" x14ac:dyDescent="0.55000000000000004"/>
    <row r="44" spans="1:10" x14ac:dyDescent="0.55000000000000004"/>
    <row r="45" spans="1:10" x14ac:dyDescent="0.55000000000000004"/>
    <row r="46" spans="1:10" x14ac:dyDescent="0.55000000000000004"/>
    <row r="47" spans="1:10" x14ac:dyDescent="0.55000000000000004"/>
    <row r="48" spans="1:10" x14ac:dyDescent="0.55000000000000004"/>
    <row r="49" x14ac:dyDescent="0.55000000000000004"/>
    <row r="50" x14ac:dyDescent="0.55000000000000004"/>
    <row r="51" x14ac:dyDescent="0.55000000000000004"/>
    <row r="52" x14ac:dyDescent="0.55000000000000004"/>
    <row r="53" x14ac:dyDescent="0.55000000000000004"/>
    <row r="54" x14ac:dyDescent="0.55000000000000004"/>
    <row r="55" x14ac:dyDescent="0.55000000000000004"/>
    <row r="56" x14ac:dyDescent="0.55000000000000004"/>
    <row r="57" x14ac:dyDescent="0.55000000000000004"/>
    <row r="58" x14ac:dyDescent="0.55000000000000004"/>
    <row r="59" x14ac:dyDescent="0.55000000000000004"/>
    <row r="60" x14ac:dyDescent="0.55000000000000004"/>
    <row r="61" ht="15" customHeight="1" x14ac:dyDescent="0.55000000000000004"/>
  </sheetData>
  <phoneticPr fontId="6"/>
  <pageMargins left="0.7" right="0.7" top="0.75" bottom="0.75" header="0.3" footer="0.3"/>
  <pageSetup paperSize="9" orientation="portrait" r:id="rId1"/>
  <ignoredErrors>
    <ignoredError sqref="C30:H30 C31:H31 C37 D37:H37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AF8DC7F7-8BEB-47A9-AE60-E429815AC59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EBITDA倍率'!C20:H20</xm:f>
              <xm:sqref>I20</xm:sqref>
            </x14:sparkline>
            <x14:sparkline>
              <xm:f>'EV EBITDA倍率'!C21:H21</xm:f>
              <xm:sqref>I21</xm:sqref>
            </x14:sparkline>
          </x14:sparklines>
        </x14:sparklineGroup>
        <x14:sparklineGroup displayEmptyCellsAs="gap" high="1" low="1" xr2:uid="{C8C88A4F-8561-4788-A154-E30D9532F5D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EBITDA倍率'!C19:H19</xm:f>
              <xm:sqref>I19</xm:sqref>
            </x14:sparkline>
          </x14:sparklines>
        </x14:sparklineGroup>
        <x14:sparklineGroup displayEmptyCellsAs="gap" high="1" low="1" xr2:uid="{1F158D4A-7941-4CF1-A698-FEE697D7EF3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EBITDA倍率'!C17:H17</xm:f>
              <xm:sqref>I17</xm:sqref>
            </x14:sparkline>
          </x14:sparklines>
        </x14:sparklineGroup>
        <x14:sparklineGroup displayEmptyCellsAs="gap" high="1" low="1" xr2:uid="{9AA95A02-C44B-48F4-8454-3F66EA880E6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EBITDA倍率'!C22:H22</xm:f>
              <xm:sqref>I22</xm:sqref>
            </x14:sparkline>
          </x14:sparklines>
        </x14:sparklineGroup>
        <x14:sparklineGroup displayEmptyCellsAs="gap" high="1" low="1" xr2:uid="{B52B89A5-DFD2-4BFA-B140-68754C1BDD3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EBITDA倍率'!C24:H24</xm:f>
              <xm:sqref>I24</xm:sqref>
            </x14:sparkline>
          </x14:sparklines>
        </x14:sparklineGroup>
        <x14:sparklineGroup displayEmptyCellsAs="gap" high="1" low="1" xr2:uid="{C8459E63-94D3-4655-95F6-ED34FB24DD9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EBITDA倍率'!C13:H13</xm:f>
              <xm:sqref>I13</xm:sqref>
            </x14:sparkline>
          </x14:sparklines>
        </x14:sparklineGroup>
        <x14:sparklineGroup displayEmptyCellsAs="gap" high="1" low="1" xr2:uid="{EF582A45-360B-4B59-B271-CA736C8543D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EBITDA倍率'!C12:H12</xm:f>
              <xm:sqref>I12</xm:sqref>
            </x14:sparkline>
          </x14:sparklines>
        </x14:sparklineGroup>
        <x14:sparklineGroup displayEmptyCellsAs="gap" high="1" low="1" xr2:uid="{DA964592-26B6-4344-B0DE-0F8A95086EB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EBITDA倍率'!C10:H10</xm:f>
              <xm:sqref>I10</xm:sqref>
            </x14:sparkline>
          </x14:sparklines>
        </x14:sparklineGroup>
        <x14:sparklineGroup displayEmptyCellsAs="gap" high="1" low="1" xr2:uid="{28849DA2-D714-429C-A6B1-3E137255DC3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EBITDA倍率'!C11:H11</xm:f>
              <xm:sqref>I11</xm:sqref>
            </x14:sparkline>
          </x14:sparklines>
        </x14:sparklineGroup>
        <x14:sparklineGroup displayEmptyCellsAs="gap" high="1" low="1" xr2:uid="{938EFA6B-0611-4F03-9DB5-3915489D16D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EBITDA倍率'!C15:H15</xm:f>
              <xm:sqref>I15</xm:sqref>
            </x14:sparkline>
          </x14:sparklines>
        </x14:sparklineGroup>
        <x14:sparklineGroup displayEmptyCellsAs="gap" high="1" low="1" xr2:uid="{0FA078C5-D735-4A56-8930-F4256016A7F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EBITDA倍率'!C14:H14</xm:f>
              <xm:sqref>I14</xm:sqref>
            </x14:sparkline>
          </x14:sparklines>
        </x14:sparklineGroup>
        <x14:sparklineGroup displayEmptyCellsAs="gap" high="1" low="1" xr2:uid="{F3D12307-F06D-4073-A764-F6EB6811CFF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EBITDA倍率'!C16:H16</xm:f>
              <xm:sqref>I16</xm:sqref>
            </x14:sparkline>
          </x14:sparklines>
        </x14:sparklineGroup>
        <x14:sparklineGroup displayEmptyCellsAs="gap" high="1" low="1" xr2:uid="{F5A5CC75-DD51-40F3-AA30-E5D0EE7AE74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EBITDA倍率'!C18:H18</xm:f>
              <xm:sqref>I18</xm:sqref>
            </x14:sparkline>
          </x14:sparklines>
        </x14:sparklineGroup>
        <x14:sparklineGroup displayEmptyCellsAs="gap" high="1" low="1" xr2:uid="{BD9D871D-0B35-4FDA-B495-D15427AD467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EBITDA倍率'!C23:H23</xm:f>
              <xm:sqref>I23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 EBITDA倍率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2024-02-25T11:32:50Z</dcterms:modified>
</cp:coreProperties>
</file>