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3" documentId="8_{E036BD76-764C-4519-9AC3-64810DC1633B}" xr6:coauthVersionLast="47" xr6:coauthVersionMax="47" xr10:uidLastSave="{63068BCE-BD37-46D4-BBD0-F15A6F559BA3}"/>
  <bookViews>
    <workbookView xWindow="-98" yWindow="-98" windowWidth="20715" windowHeight="13155" xr2:uid="{68E2C076-72C9-4123-A12C-10F250F0AE54}"/>
  </bookViews>
  <sheets>
    <sheet name="EV 売上高倍率" sheetId="5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57" l="1"/>
  <c r="E34" i="57"/>
  <c r="F34" i="57"/>
  <c r="G34" i="57"/>
  <c r="H34" i="57"/>
  <c r="C34" i="57"/>
  <c r="C31" i="57"/>
  <c r="C30" i="57"/>
  <c r="C28" i="57"/>
  <c r="C27" i="57"/>
  <c r="H31" i="57"/>
  <c r="G31" i="57"/>
  <c r="F31" i="57"/>
  <c r="E31" i="57"/>
  <c r="D31" i="57"/>
  <c r="H30" i="57"/>
  <c r="G30" i="57"/>
  <c r="F30" i="57"/>
  <c r="E30" i="57"/>
  <c r="D30" i="57"/>
  <c r="H28" i="57"/>
  <c r="G28" i="57"/>
  <c r="F28" i="57"/>
  <c r="E28" i="57"/>
  <c r="D28" i="57"/>
  <c r="H27" i="57"/>
  <c r="G27" i="57"/>
  <c r="F27" i="57"/>
  <c r="E27" i="57"/>
  <c r="D27" i="57"/>
  <c r="H26" i="57"/>
  <c r="G26" i="57"/>
  <c r="F26" i="57"/>
  <c r="E26" i="57"/>
  <c r="D26" i="57"/>
  <c r="C26" i="57"/>
  <c r="C33" i="57" l="1"/>
  <c r="H29" i="57"/>
  <c r="H32" i="57" s="1"/>
  <c r="H35" i="57" s="1"/>
  <c r="C29" i="57"/>
  <c r="C32" i="57" s="1"/>
  <c r="C35" i="57" s="1"/>
  <c r="D29" i="57"/>
  <c r="D32" i="57" s="1"/>
  <c r="D35" i="57" s="1"/>
  <c r="E29" i="57"/>
  <c r="E32" i="57" s="1"/>
  <c r="E35" i="57" s="1"/>
  <c r="F29" i="57"/>
  <c r="F32" i="57" s="1"/>
  <c r="F35" i="57" s="1"/>
  <c r="G29" i="57"/>
  <c r="G32" i="57" s="1"/>
  <c r="G35" i="57" s="1"/>
  <c r="E33" i="57"/>
  <c r="F33" i="57"/>
  <c r="G33" i="57"/>
  <c r="H33" i="57"/>
  <c r="D33" i="57"/>
</calcChain>
</file>

<file path=xl/sharedStrings.xml><?xml version="1.0" encoding="utf-8"?>
<sst xmlns="http://schemas.openxmlformats.org/spreadsheetml/2006/main" count="59" uniqueCount="41">
  <si>
    <t>百万円</t>
    <rPh sb="0" eb="3">
      <t>ヒャクマンエン</t>
    </rPh>
    <phoneticPr fontId="8"/>
  </si>
  <si>
    <t>入力</t>
    <rPh sb="0" eb="2">
      <t>ニュウリョク</t>
    </rPh>
    <phoneticPr fontId="8"/>
  </si>
  <si>
    <t>年</t>
    <rPh sb="0" eb="1">
      <t>ネン</t>
    </rPh>
    <phoneticPr fontId="7"/>
  </si>
  <si>
    <t>売上高</t>
    <rPh sb="0" eb="3">
      <t>ウリアゲダカ</t>
    </rPh>
    <phoneticPr fontId="7"/>
  </si>
  <si>
    <t>百万円</t>
    <rPh sb="0" eb="3">
      <t>ヒャクマンエン</t>
    </rPh>
    <phoneticPr fontId="7"/>
  </si>
  <si>
    <t>期間</t>
    <rPh sb="0" eb="2">
      <t>キカン</t>
    </rPh>
    <phoneticPr fontId="7"/>
  </si>
  <si>
    <t>FY17</t>
    <phoneticPr fontId="7"/>
  </si>
  <si>
    <t>FY18</t>
    <phoneticPr fontId="7"/>
  </si>
  <si>
    <t>FY20</t>
  </si>
  <si>
    <t>FY21</t>
  </si>
  <si>
    <t>FY22</t>
  </si>
  <si>
    <t>億円</t>
    <rPh sb="0" eb="2">
      <t>オクエン</t>
    </rPh>
    <phoneticPr fontId="7"/>
  </si>
  <si>
    <t>※FY17=2017年度＝2018年3月期</t>
    <rPh sb="17" eb="18">
      <t>ネン</t>
    </rPh>
    <rPh sb="19" eb="21">
      <t>ガツキ</t>
    </rPh>
    <phoneticPr fontId="7"/>
  </si>
  <si>
    <t>サンプル_ダイキン工業</t>
    <rPh sb="9" eb="11">
      <t>コウギョウ</t>
    </rPh>
    <phoneticPr fontId="8"/>
  </si>
  <si>
    <t>倍</t>
    <rPh sb="0" eb="1">
      <t>バイ</t>
    </rPh>
    <phoneticPr fontId="7"/>
  </si>
  <si>
    <t>売上高</t>
    <rPh sb="0" eb="3">
      <t>ウリアゲダカ</t>
    </rPh>
    <phoneticPr fontId="13"/>
  </si>
  <si>
    <t>●財務データ</t>
    <rPh sb="1" eb="3">
      <t>ザイム</t>
    </rPh>
    <phoneticPr fontId="7"/>
  </si>
  <si>
    <t>FY19</t>
    <phoneticPr fontId="7"/>
  </si>
  <si>
    <t>有利子負債</t>
    <rPh sb="0" eb="5">
      <t>ユウリシフサイ</t>
    </rPh>
    <phoneticPr fontId="13"/>
  </si>
  <si>
    <t>経営分析</t>
    <rPh sb="0" eb="4">
      <t>ケイエイブンセキ</t>
    </rPh>
    <phoneticPr fontId="8"/>
  </si>
  <si>
    <t>長期借入金</t>
    <phoneticPr fontId="7"/>
  </si>
  <si>
    <t>手元流動性</t>
    <rPh sb="0" eb="5">
      <t>テモトリュウドウセイ</t>
    </rPh>
    <phoneticPr fontId="13"/>
  </si>
  <si>
    <t>社債</t>
    <rPh sb="0" eb="2">
      <t>シャサイ</t>
    </rPh>
    <phoneticPr fontId="7"/>
  </si>
  <si>
    <t>CP</t>
    <phoneticPr fontId="7"/>
  </si>
  <si>
    <t>現金及び預金</t>
    <rPh sb="0" eb="2">
      <t>ゲンキン</t>
    </rPh>
    <rPh sb="2" eb="3">
      <t>オヨ</t>
    </rPh>
    <rPh sb="4" eb="6">
      <t>ヨキン</t>
    </rPh>
    <phoneticPr fontId="7"/>
  </si>
  <si>
    <t>有価証券</t>
    <rPh sb="0" eb="4">
      <t>ユウカショウケン</t>
    </rPh>
    <phoneticPr fontId="7"/>
  </si>
  <si>
    <t>短期借入金</t>
    <rPh sb="0" eb="2">
      <t>タンキ</t>
    </rPh>
    <rPh sb="2" eb="4">
      <t>カリイレ</t>
    </rPh>
    <rPh sb="4" eb="5">
      <t>キン</t>
    </rPh>
    <phoneticPr fontId="7"/>
  </si>
  <si>
    <t>1年内償還予定の社債</t>
    <rPh sb="1" eb="3">
      <t>ネンナイ</t>
    </rPh>
    <rPh sb="3" eb="5">
      <t>ショウカン</t>
    </rPh>
    <rPh sb="5" eb="7">
      <t>ヨテイ</t>
    </rPh>
    <rPh sb="8" eb="10">
      <t>シャサイ</t>
    </rPh>
    <phoneticPr fontId="7"/>
  </si>
  <si>
    <t>1年内返済予定の長期借入金</t>
    <phoneticPr fontId="7"/>
  </si>
  <si>
    <t>非支配株主持分</t>
    <rPh sb="0" eb="7">
      <t>ヒシハイカブヌシモチブン</t>
    </rPh>
    <phoneticPr fontId="4"/>
  </si>
  <si>
    <t>当期純利益</t>
    <rPh sb="0" eb="5">
      <t>トウキジュンリエキ</t>
    </rPh>
    <phoneticPr fontId="3"/>
  </si>
  <si>
    <t>株価収益率</t>
  </si>
  <si>
    <t>ネットデッド</t>
    <phoneticPr fontId="13"/>
  </si>
  <si>
    <t>非支配株主持分</t>
    <rPh sb="0" eb="7">
      <t>ヒシハイカブヌシモチブン</t>
    </rPh>
    <phoneticPr fontId="13"/>
  </si>
  <si>
    <t>時価総額</t>
    <rPh sb="0" eb="4">
      <t>ジカソウガク</t>
    </rPh>
    <phoneticPr fontId="13"/>
  </si>
  <si>
    <t>株主価値</t>
    <rPh sb="0" eb="2">
      <t>カブヌシ</t>
    </rPh>
    <rPh sb="2" eb="4">
      <t>カチ</t>
    </rPh>
    <phoneticPr fontId="13"/>
  </si>
  <si>
    <t>EV</t>
    <phoneticPr fontId="13"/>
  </si>
  <si>
    <t>EV/売上高倍率</t>
    <rPh sb="3" eb="6">
      <t>ウリアゲダカ</t>
    </rPh>
    <rPh sb="6" eb="8">
      <t>バイリツ</t>
    </rPh>
    <phoneticPr fontId="7"/>
  </si>
  <si>
    <t>EV/売上高倍率の計算</t>
    <rPh sb="9" eb="11">
      <t>ケイサン</t>
    </rPh>
    <phoneticPr fontId="7"/>
  </si>
  <si>
    <t>EV/売上高倍率の推移</t>
    <rPh sb="9" eb="11">
      <t>スイイ</t>
    </rPh>
    <phoneticPr fontId="7"/>
  </si>
  <si>
    <t>EV/売上高</t>
    <rPh sb="3" eb="6">
      <t>ウリアゲダカ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</si>
</sst>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8" formatCode="#,##0.0;[Red]\-#,##0.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5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0"/>
    <xf numFmtId="38" fontId="1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2" xfId="0" applyFont="1" applyBorder="1">
      <alignment vertical="center"/>
    </xf>
    <xf numFmtId="0" fontId="9" fillId="2" borderId="0" xfId="6" applyFont="1" applyFill="1" applyAlignment="1"/>
    <xf numFmtId="0" fontId="9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9" fillId="2" borderId="0" xfId="11" applyFont="1" applyFill="1" applyAlignment="1"/>
    <xf numFmtId="0" fontId="9" fillId="2" borderId="0" xfId="11" applyFont="1" applyFill="1">
      <alignment vertical="center"/>
    </xf>
    <xf numFmtId="0" fontId="9" fillId="0" borderId="0" xfId="11" applyFont="1">
      <alignment vertical="center"/>
    </xf>
    <xf numFmtId="0" fontId="10" fillId="2" borderId="0" xfId="11" applyFont="1" applyFill="1" applyAlignment="1"/>
    <xf numFmtId="0" fontId="9" fillId="0" borderId="3" xfId="11" applyFont="1" applyBorder="1">
      <alignment vertical="center"/>
    </xf>
    <xf numFmtId="0" fontId="11" fillId="3" borderId="7" xfId="11" applyFont="1" applyFill="1" applyBorder="1">
      <alignment vertical="center"/>
    </xf>
    <xf numFmtId="0" fontId="11" fillId="3" borderId="8" xfId="11" applyFont="1" applyFill="1" applyBorder="1">
      <alignment vertical="center"/>
    </xf>
    <xf numFmtId="0" fontId="11" fillId="3" borderId="9" xfId="11" applyFont="1" applyFill="1" applyBorder="1">
      <alignment vertical="center"/>
    </xf>
    <xf numFmtId="0" fontId="9" fillId="0" borderId="1" xfId="11" applyFont="1" applyBorder="1" applyAlignment="1">
      <alignment vertical="center" wrapText="1"/>
    </xf>
    <xf numFmtId="0" fontId="9" fillId="0" borderId="2" xfId="11" applyFont="1" applyBorder="1">
      <alignment vertical="center"/>
    </xf>
    <xf numFmtId="0" fontId="16" fillId="0" borderId="1" xfId="11" applyFont="1" applyBorder="1" applyAlignment="1">
      <alignment vertical="center" wrapText="1"/>
    </xf>
    <xf numFmtId="0" fontId="9" fillId="0" borderId="4" xfId="11" applyFont="1" applyBorder="1">
      <alignment vertical="center"/>
    </xf>
    <xf numFmtId="0" fontId="10" fillId="2" borderId="0" xfId="11" applyFont="1" applyFill="1">
      <alignment vertical="center"/>
    </xf>
    <xf numFmtId="0" fontId="9" fillId="4" borderId="3" xfId="11" applyFont="1" applyFill="1" applyBorder="1">
      <alignment vertical="center"/>
    </xf>
    <xf numFmtId="0" fontId="9" fillId="5" borderId="14" xfId="11" applyFont="1" applyFill="1" applyBorder="1">
      <alignment vertical="center"/>
    </xf>
    <xf numFmtId="0" fontId="9" fillId="5" borderId="5" xfId="11" applyFont="1" applyFill="1" applyBorder="1">
      <alignment vertical="center"/>
    </xf>
    <xf numFmtId="0" fontId="16" fillId="0" borderId="0" xfId="11" applyFont="1">
      <alignment vertical="center"/>
    </xf>
    <xf numFmtId="40" fontId="14" fillId="0" borderId="0" xfId="12" applyNumberFormat="1" applyFont="1" applyBorder="1">
      <alignment vertical="center"/>
    </xf>
    <xf numFmtId="0" fontId="17" fillId="0" borderId="1" xfId="11" applyFont="1" applyBorder="1" applyAlignment="1">
      <alignment vertical="center" wrapText="1"/>
    </xf>
    <xf numFmtId="0" fontId="9" fillId="0" borderId="5" xfId="11" applyFont="1" applyBorder="1" applyAlignment="1">
      <alignment vertical="center" wrapText="1"/>
    </xf>
    <xf numFmtId="40" fontId="14" fillId="0" borderId="5" xfId="1" applyNumberFormat="1" applyFont="1" applyBorder="1">
      <alignment vertical="center"/>
    </xf>
    <xf numFmtId="38" fontId="14" fillId="0" borderId="14" xfId="1" applyFont="1" applyBorder="1">
      <alignment vertical="center"/>
    </xf>
    <xf numFmtId="38" fontId="14" fillId="0" borderId="1" xfId="1" applyFont="1" applyBorder="1">
      <alignment vertical="center"/>
    </xf>
    <xf numFmtId="3" fontId="9" fillId="0" borderId="0" xfId="11" applyNumberFormat="1" applyFont="1">
      <alignment vertical="center"/>
    </xf>
    <xf numFmtId="0" fontId="9" fillId="5" borderId="3" xfId="11" applyFont="1" applyFill="1" applyBorder="1">
      <alignment vertical="center"/>
    </xf>
    <xf numFmtId="176" fontId="15" fillId="3" borderId="10" xfId="1" applyNumberFormat="1" applyFont="1" applyFill="1" applyBorder="1" applyAlignment="1">
      <alignment vertical="center" wrapText="1"/>
    </xf>
    <xf numFmtId="176" fontId="15" fillId="3" borderId="10" xfId="12" applyNumberFormat="1" applyFont="1" applyFill="1" applyBorder="1" applyAlignment="1">
      <alignment vertical="center" wrapText="1"/>
    </xf>
    <xf numFmtId="176" fontId="15" fillId="3" borderId="6" xfId="1" applyNumberFormat="1" applyFont="1" applyFill="1" applyBorder="1" applyAlignment="1">
      <alignment vertical="center"/>
    </xf>
    <xf numFmtId="176" fontId="15" fillId="3" borderId="10" xfId="1" applyNumberFormat="1" applyFont="1" applyFill="1" applyBorder="1" applyAlignment="1">
      <alignment vertical="center"/>
    </xf>
    <xf numFmtId="176" fontId="15" fillId="3" borderId="2" xfId="1" applyNumberFormat="1" applyFont="1" applyFill="1" applyBorder="1" applyAlignment="1">
      <alignment vertical="center"/>
    </xf>
    <xf numFmtId="176" fontId="15" fillId="3" borderId="6" xfId="12" applyNumberFormat="1" applyFont="1" applyFill="1" applyBorder="1" applyAlignment="1">
      <alignment vertical="center"/>
    </xf>
    <xf numFmtId="176" fontId="15" fillId="3" borderId="10" xfId="12" applyNumberFormat="1" applyFont="1" applyFill="1" applyBorder="1" applyAlignment="1">
      <alignment vertical="center"/>
    </xf>
    <xf numFmtId="176" fontId="15" fillId="3" borderId="2" xfId="12" applyNumberFormat="1" applyFont="1" applyFill="1" applyBorder="1" applyAlignment="1">
      <alignment vertical="center"/>
    </xf>
    <xf numFmtId="38" fontId="15" fillId="3" borderId="10" xfId="1" applyFont="1" applyFill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178" fontId="15" fillId="3" borderId="11" xfId="1" applyNumberFormat="1" applyFont="1" applyFill="1" applyBorder="1" applyAlignment="1">
      <alignment vertical="center"/>
    </xf>
    <xf numFmtId="178" fontId="15" fillId="3" borderId="12" xfId="1" applyNumberFormat="1" applyFont="1" applyFill="1" applyBorder="1" applyAlignment="1">
      <alignment vertical="center"/>
    </xf>
    <xf numFmtId="178" fontId="15" fillId="3" borderId="12" xfId="1" applyNumberFormat="1" applyFont="1" applyFill="1" applyBorder="1" applyAlignment="1">
      <alignment vertical="center" wrapText="1"/>
    </xf>
    <xf numFmtId="178" fontId="15" fillId="3" borderId="13" xfId="1" applyNumberFormat="1" applyFont="1" applyFill="1" applyBorder="1" applyAlignment="1">
      <alignment vertical="center"/>
    </xf>
    <xf numFmtId="0" fontId="9" fillId="5" borderId="14" xfId="0" applyFont="1" applyFill="1" applyBorder="1">
      <alignment vertical="center"/>
    </xf>
    <xf numFmtId="0" fontId="17" fillId="5" borderId="1" xfId="0" applyFont="1" applyFill="1" applyBorder="1" applyAlignment="1">
      <alignment vertical="center" wrapText="1"/>
    </xf>
    <xf numFmtId="0" fontId="9" fillId="5" borderId="1" xfId="0" applyFont="1" applyFill="1" applyBorder="1">
      <alignment vertical="center"/>
    </xf>
    <xf numFmtId="0" fontId="9" fillId="5" borderId="1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38" fontId="14" fillId="0" borderId="3" xfId="1" applyFont="1" applyBorder="1">
      <alignment vertical="center"/>
    </xf>
    <xf numFmtId="0" fontId="14" fillId="5" borderId="5" xfId="0" applyFont="1" applyFill="1" applyBorder="1" applyAlignment="1">
      <alignment vertical="center" wrapText="1"/>
    </xf>
  </cellXfs>
  <cellStyles count="15">
    <cellStyle name="パーセント 2" xfId="8" xr:uid="{F8812D15-83D0-40B6-9C15-27104B2B4D36}"/>
    <cellStyle name="桁区切り" xfId="1" builtinId="6"/>
    <cellStyle name="桁区切り 2" xfId="3" xr:uid="{D1E94E73-4E06-46D4-91A6-66A927AF8370}"/>
    <cellStyle name="桁区切り 3" xfId="5" xr:uid="{E13F3FA6-95C4-477B-81C5-0CD984E0EF9C}"/>
    <cellStyle name="桁区切り 4" xfId="7" xr:uid="{EFC2A8D0-53E3-4A45-B354-033816E9F2F4}"/>
    <cellStyle name="桁区切り 5" xfId="10" xr:uid="{80B758F7-8503-4657-8841-E666F1F01557}"/>
    <cellStyle name="桁区切り 6" xfId="12" xr:uid="{0F51E197-76B2-4F09-8C1A-CDB7E1D13C33}"/>
    <cellStyle name="桁区切り 7" xfId="14" xr:uid="{7AF1659F-B7DB-40C5-968D-04FDFA340FB6}"/>
    <cellStyle name="標準" xfId="0" builtinId="0"/>
    <cellStyle name="標準 2" xfId="2" xr:uid="{9C8304D8-48D8-410C-B73D-FF8600BF0BA1}"/>
    <cellStyle name="標準 3" xfId="4" xr:uid="{EBE7A63E-8CBC-49F7-BB35-899AC6FE9F7D}"/>
    <cellStyle name="標準 4" xfId="6" xr:uid="{7B6BC943-2725-4719-A1E7-92694ADCE35F}"/>
    <cellStyle name="標準 5" xfId="9" xr:uid="{AA746AEC-1C9D-4E76-B298-A74CF83AEE8C}"/>
    <cellStyle name="標準 6" xfId="11" xr:uid="{950E58ED-A379-4253-A6DA-F6899A4A33D9}"/>
    <cellStyle name="標準 7" xfId="13" xr:uid="{97B10571-7908-40AF-944D-3CB368D96D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1"/>
              <a:t>EV/</a:t>
            </a:r>
            <a:r>
              <a:rPr lang="ja-JP" altLang="en-US" b="1"/>
              <a:t>売上高倍率の推移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699707602339176E-2"/>
          <c:y val="0.15331722222222222"/>
          <c:w val="0.84043932748538008"/>
          <c:h val="0.6743050000000000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'EV 売上高倍率'!$A$32:$B$32</c:f>
              <c:strCache>
                <c:ptCount val="2"/>
                <c:pt idx="0">
                  <c:v>EV</c:v>
                </c:pt>
                <c:pt idx="1">
                  <c:v>億円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'EV 売上高倍率'!$C$26:$H$26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'EV 売上高倍率'!$C$32:$H$32</c:f>
              <c:numCache>
                <c:formatCode>#,##0_);[Red]\(#,##0\)</c:formatCode>
                <c:ptCount val="6"/>
                <c:pt idx="0">
                  <c:v>37345.955999999998</c:v>
                </c:pt>
                <c:pt idx="1">
                  <c:v>41395.24500000001</c:v>
                </c:pt>
                <c:pt idx="2">
                  <c:v>41118.802000000003</c:v>
                </c:pt>
                <c:pt idx="3">
                  <c:v>67325.197999999989</c:v>
                </c:pt>
                <c:pt idx="4">
                  <c:v>66854.078999999998</c:v>
                </c:pt>
                <c:pt idx="5">
                  <c:v>72833.426999999981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8-4233-AD0B-D14F42C5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6914703"/>
        <c:axId val="1490989903"/>
      </c:barChart>
      <c:lineChart>
        <c:grouping val="standard"/>
        <c:varyColors val="0"/>
        <c:ser>
          <c:idx val="8"/>
          <c:order val="1"/>
          <c:tx>
            <c:strRef>
              <c:f>'EV 売上高倍率'!$A$35:$B$35</c:f>
              <c:strCache>
                <c:ptCount val="2"/>
                <c:pt idx="0">
                  <c:v>EV/売上高</c:v>
                </c:pt>
                <c:pt idx="1">
                  <c:v>倍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 売上高倍率'!$C$26:$H$26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'EV 売上高倍率'!$C$35:$H$35</c:f>
              <c:numCache>
                <c:formatCode>#,##0.00_);[Red]\(#,##0.00\)</c:formatCode>
                <c:ptCount val="6"/>
                <c:pt idx="0">
                  <c:v>1.6304290653813915</c:v>
                </c:pt>
                <c:pt idx="1">
                  <c:v>1.6684170264184286</c:v>
                </c:pt>
                <c:pt idx="2">
                  <c:v>1.612309194390475</c:v>
                </c:pt>
                <c:pt idx="3">
                  <c:v>2.7001514406513869</c:v>
                </c:pt>
                <c:pt idx="4">
                  <c:v>2.1502669577685674</c:v>
                </c:pt>
                <c:pt idx="5">
                  <c:v>1.8292603334657762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18-4233-AD0B-D14F42C5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844368"/>
        <c:axId val="1731807040"/>
      </c:lineChart>
      <c:catAx>
        <c:axId val="172984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731807040"/>
        <c:crosses val="autoZero"/>
        <c:auto val="1"/>
        <c:lblAlgn val="ctr"/>
        <c:lblOffset val="100"/>
        <c:noMultiLvlLbl val="0"/>
      </c:catAx>
      <c:valAx>
        <c:axId val="173180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0"/>
              <c:y val="5.08291666666666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729844368"/>
        <c:crosses val="autoZero"/>
        <c:crossBetween val="between"/>
      </c:valAx>
      <c:valAx>
        <c:axId val="1490989903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91364371345029238"/>
              <c:y val="5.08291666666666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86914703"/>
        <c:crosses val="max"/>
        <c:crossBetween val="between"/>
      </c:valAx>
      <c:catAx>
        <c:axId val="15869147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098990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743128654970757"/>
          <c:y val="0.90952666666666671"/>
          <c:w val="0.39585380116959057"/>
          <c:h val="6.57788888888889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37</xdr:row>
      <xdr:rowOff>123825</xdr:rowOff>
    </xdr:from>
    <xdr:to>
      <xdr:col>8</xdr:col>
      <xdr:colOff>401099</xdr:colOff>
      <xdr:row>56</xdr:row>
      <xdr:rowOff>104325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E486682-157F-405C-9CFF-AE81F8EFB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4176D-FF0C-482F-99CC-4CE1F99C34A9}">
  <dimension ref="A1:J60"/>
  <sheetViews>
    <sheetView showGridLines="0" tabSelected="1" workbookViewId="0">
      <selection activeCell="A5" sqref="A5"/>
    </sheetView>
  </sheetViews>
  <sheetFormatPr defaultColWidth="0" defaultRowHeight="15" customHeight="1" zeroHeight="1" x14ac:dyDescent="0.7"/>
  <cols>
    <col min="1" max="9" width="10.75" style="8" customWidth="1"/>
    <col min="10" max="10" width="9.5625" style="8" customWidth="1"/>
    <col min="11" max="16384" width="10" style="8" hidden="1"/>
  </cols>
  <sheetData>
    <row r="1" spans="1:10" x14ac:dyDescent="0.45">
      <c r="A1" s="3" t="s">
        <v>19</v>
      </c>
      <c r="B1" s="6"/>
      <c r="C1" s="6"/>
      <c r="D1" s="6"/>
      <c r="E1" s="6"/>
      <c r="F1" s="6"/>
      <c r="G1" s="6"/>
      <c r="H1" s="6"/>
      <c r="I1" s="6"/>
      <c r="J1" s="7"/>
    </row>
    <row r="2" spans="1:10" x14ac:dyDescent="0.45">
      <c r="A2" s="6" t="s">
        <v>37</v>
      </c>
      <c r="B2" s="6"/>
      <c r="C2" s="6"/>
      <c r="D2" s="6"/>
      <c r="E2" s="6"/>
      <c r="F2" s="6"/>
      <c r="G2" s="6"/>
      <c r="H2" s="6"/>
      <c r="I2" s="6"/>
      <c r="J2" s="7"/>
    </row>
    <row r="3" spans="1:10" x14ac:dyDescent="0.45">
      <c r="A3" s="6" t="s">
        <v>13</v>
      </c>
      <c r="B3" s="6"/>
      <c r="C3" s="6"/>
      <c r="D3" s="6"/>
      <c r="E3" s="6"/>
      <c r="F3" s="6"/>
      <c r="G3" s="6"/>
      <c r="H3" s="6"/>
      <c r="I3" s="6"/>
      <c r="J3" s="7"/>
    </row>
    <row r="4" spans="1:10" x14ac:dyDescent="0.45">
      <c r="A4" s="6" t="s">
        <v>0</v>
      </c>
      <c r="B4" s="6"/>
      <c r="C4" s="6"/>
      <c r="D4" s="6"/>
      <c r="E4" s="6"/>
      <c r="F4" s="6"/>
      <c r="G4" s="6"/>
      <c r="H4" s="6"/>
      <c r="I4" s="6"/>
      <c r="J4" s="7"/>
    </row>
    <row r="5" spans="1:10" x14ac:dyDescent="0.7"/>
    <row r="6" spans="1:10" x14ac:dyDescent="0.45">
      <c r="A6" s="9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7">
      <c r="C7" s="29"/>
      <c r="E7" s="29"/>
      <c r="G7" s="29"/>
      <c r="I7" s="29"/>
    </row>
    <row r="8" spans="1:10" ht="15.4" thickBot="1" x14ac:dyDescent="0.75">
      <c r="A8" s="10" t="s">
        <v>16</v>
      </c>
      <c r="B8" s="10"/>
    </row>
    <row r="9" spans="1:10" x14ac:dyDescent="0.7">
      <c r="A9" s="8" t="s">
        <v>5</v>
      </c>
      <c r="B9" s="8" t="s">
        <v>2</v>
      </c>
      <c r="C9" s="11" t="s">
        <v>6</v>
      </c>
      <c r="D9" s="12" t="s">
        <v>7</v>
      </c>
      <c r="E9" s="12" t="s">
        <v>17</v>
      </c>
      <c r="F9" s="12" t="s">
        <v>8</v>
      </c>
      <c r="G9" s="12" t="s">
        <v>9</v>
      </c>
      <c r="H9" s="13" t="s">
        <v>10</v>
      </c>
    </row>
    <row r="10" spans="1:10" x14ac:dyDescent="0.7">
      <c r="A10" s="4" t="s">
        <v>26</v>
      </c>
      <c r="B10" s="2" t="s">
        <v>4</v>
      </c>
      <c r="C10" s="33">
        <v>45530</v>
      </c>
      <c r="D10" s="34">
        <v>136066</v>
      </c>
      <c r="E10" s="39">
        <v>48937</v>
      </c>
      <c r="F10" s="31">
        <v>40754</v>
      </c>
      <c r="G10" s="34">
        <v>97376</v>
      </c>
      <c r="H10" s="35">
        <v>293541</v>
      </c>
    </row>
    <row r="11" spans="1:10" x14ac:dyDescent="0.7">
      <c r="A11" s="14" t="s">
        <v>23</v>
      </c>
      <c r="B11" s="15" t="s">
        <v>4</v>
      </c>
      <c r="C11" s="36"/>
      <c r="D11" s="37">
        <v>10000</v>
      </c>
      <c r="E11" s="32"/>
      <c r="F11" s="32"/>
      <c r="G11" s="37"/>
      <c r="H11" s="38">
        <v>79000</v>
      </c>
    </row>
    <row r="12" spans="1:10" ht="24" x14ac:dyDescent="0.7">
      <c r="A12" s="5" t="s">
        <v>27</v>
      </c>
      <c r="B12" s="2" t="s">
        <v>4</v>
      </c>
      <c r="C12" s="33"/>
      <c r="D12" s="34">
        <v>50000</v>
      </c>
      <c r="E12" s="39"/>
      <c r="F12" s="32">
        <v>10000</v>
      </c>
      <c r="G12" s="34">
        <v>30000</v>
      </c>
      <c r="H12" s="35">
        <v>20000</v>
      </c>
    </row>
    <row r="13" spans="1:10" ht="24" x14ac:dyDescent="0.7">
      <c r="A13" s="16" t="s">
        <v>28</v>
      </c>
      <c r="B13" s="15" t="s">
        <v>4</v>
      </c>
      <c r="C13" s="36">
        <v>76988</v>
      </c>
      <c r="D13" s="37">
        <v>42385</v>
      </c>
      <c r="E13" s="32">
        <v>105900</v>
      </c>
      <c r="F13" s="32">
        <v>66278</v>
      </c>
      <c r="G13" s="37">
        <v>334528</v>
      </c>
      <c r="H13" s="38">
        <v>53900</v>
      </c>
    </row>
    <row r="14" spans="1:10" x14ac:dyDescent="0.7">
      <c r="A14" s="4" t="s">
        <v>22</v>
      </c>
      <c r="B14" s="2" t="s">
        <v>4</v>
      </c>
      <c r="C14" s="33">
        <v>110000</v>
      </c>
      <c r="D14" s="34">
        <v>60000</v>
      </c>
      <c r="E14" s="39">
        <v>90000</v>
      </c>
      <c r="F14" s="31">
        <v>130000</v>
      </c>
      <c r="G14" s="34">
        <v>120000</v>
      </c>
      <c r="H14" s="35">
        <v>140000</v>
      </c>
    </row>
    <row r="15" spans="1:10" x14ac:dyDescent="0.7">
      <c r="A15" s="14" t="s">
        <v>20</v>
      </c>
      <c r="B15" s="15" t="s">
        <v>4</v>
      </c>
      <c r="C15" s="36">
        <v>311051</v>
      </c>
      <c r="D15" s="37">
        <v>275988</v>
      </c>
      <c r="E15" s="32">
        <v>233184</v>
      </c>
      <c r="F15" s="32">
        <v>418803</v>
      </c>
      <c r="G15" s="37">
        <v>140526</v>
      </c>
      <c r="H15" s="38">
        <v>174148</v>
      </c>
    </row>
    <row r="16" spans="1:10" x14ac:dyDescent="0.7">
      <c r="A16" s="40" t="s">
        <v>24</v>
      </c>
      <c r="B16" s="2" t="s">
        <v>4</v>
      </c>
      <c r="C16" s="33">
        <v>357027</v>
      </c>
      <c r="D16" s="34">
        <v>367781</v>
      </c>
      <c r="E16" s="39">
        <v>370793</v>
      </c>
      <c r="F16" s="31">
        <v>736098</v>
      </c>
      <c r="G16" s="34">
        <v>817619</v>
      </c>
      <c r="H16" s="35">
        <v>617663</v>
      </c>
    </row>
    <row r="17" spans="1:10" x14ac:dyDescent="0.7">
      <c r="A17" s="14" t="s">
        <v>25</v>
      </c>
      <c r="B17" s="15" t="s">
        <v>4</v>
      </c>
      <c r="C17" s="36"/>
      <c r="D17" s="37"/>
      <c r="E17" s="32"/>
      <c r="F17" s="32"/>
      <c r="G17" s="37"/>
      <c r="H17" s="38"/>
    </row>
    <row r="18" spans="1:10" x14ac:dyDescent="0.7">
      <c r="A18" s="14" t="s">
        <v>3</v>
      </c>
      <c r="B18" s="15" t="s">
        <v>4</v>
      </c>
      <c r="C18" s="36">
        <v>2290560</v>
      </c>
      <c r="D18" s="37">
        <v>2481109</v>
      </c>
      <c r="E18" s="32">
        <v>2550305</v>
      </c>
      <c r="F18" s="32">
        <v>2493386</v>
      </c>
      <c r="G18" s="37">
        <v>3109106</v>
      </c>
      <c r="H18" s="38">
        <v>3981578</v>
      </c>
    </row>
    <row r="19" spans="1:10" x14ac:dyDescent="0.7">
      <c r="A19" s="24" t="s">
        <v>29</v>
      </c>
      <c r="B19" s="15" t="s">
        <v>4</v>
      </c>
      <c r="C19" s="36">
        <v>26258</v>
      </c>
      <c r="D19" s="37">
        <v>29054</v>
      </c>
      <c r="E19" s="32">
        <v>25736</v>
      </c>
      <c r="F19" s="32">
        <v>30787</v>
      </c>
      <c r="G19" s="37">
        <v>35876</v>
      </c>
      <c r="H19" s="38">
        <v>40947</v>
      </c>
    </row>
    <row r="20" spans="1:10" x14ac:dyDescent="0.7">
      <c r="A20" s="14" t="s">
        <v>30</v>
      </c>
      <c r="B20" s="15" t="s">
        <v>4</v>
      </c>
      <c r="C20" s="36">
        <v>194948</v>
      </c>
      <c r="D20" s="37">
        <v>195665</v>
      </c>
      <c r="E20" s="32">
        <v>177197</v>
      </c>
      <c r="F20" s="32">
        <v>162746</v>
      </c>
      <c r="G20" s="37">
        <v>225269</v>
      </c>
      <c r="H20" s="38">
        <v>265443</v>
      </c>
    </row>
    <row r="21" spans="1:10" ht="15.4" thickBot="1" x14ac:dyDescent="0.75">
      <c r="A21" s="25" t="s">
        <v>31</v>
      </c>
      <c r="B21" s="17" t="s">
        <v>14</v>
      </c>
      <c r="C21" s="41">
        <v>18.2</v>
      </c>
      <c r="D21" s="42">
        <v>20.100000000000001</v>
      </c>
      <c r="E21" s="43">
        <v>22.6</v>
      </c>
      <c r="F21" s="43">
        <v>41.8</v>
      </c>
      <c r="G21" s="42">
        <v>30.1</v>
      </c>
      <c r="H21" s="44">
        <v>26.9</v>
      </c>
    </row>
    <row r="22" spans="1:10" x14ac:dyDescent="0.7">
      <c r="C22" s="1" t="s">
        <v>12</v>
      </c>
    </row>
    <row r="23" spans="1:10" x14ac:dyDescent="0.7"/>
    <row r="24" spans="1:10" x14ac:dyDescent="0.7">
      <c r="A24" s="18" t="s">
        <v>38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7">
      <c r="C25" s="10"/>
      <c r="D25" s="10"/>
      <c r="E25" s="10"/>
      <c r="F25" s="10"/>
      <c r="G25" s="10"/>
      <c r="H25" s="10"/>
    </row>
    <row r="26" spans="1:10" x14ac:dyDescent="0.7">
      <c r="A26" s="10"/>
      <c r="B26" s="10"/>
      <c r="C26" s="19" t="str">
        <f t="shared" ref="C26:H26" si="0">C9</f>
        <v>FY17</v>
      </c>
      <c r="D26" s="19" t="str">
        <f t="shared" si="0"/>
        <v>FY18</v>
      </c>
      <c r="E26" s="19" t="str">
        <f t="shared" si="0"/>
        <v>FY19</v>
      </c>
      <c r="F26" s="19" t="str">
        <f t="shared" si="0"/>
        <v>FY20</v>
      </c>
      <c r="G26" s="19" t="str">
        <f t="shared" si="0"/>
        <v>FY21</v>
      </c>
      <c r="H26" s="19" t="str">
        <f t="shared" si="0"/>
        <v>FY22</v>
      </c>
    </row>
    <row r="27" spans="1:10" x14ac:dyDescent="0.7">
      <c r="A27" s="45" t="s">
        <v>21</v>
      </c>
      <c r="B27" s="20" t="s">
        <v>11</v>
      </c>
      <c r="C27" s="27">
        <f t="shared" ref="C27:H27" si="1">SUM(C16:C17)/100</f>
        <v>3570.27</v>
      </c>
      <c r="D27" s="27">
        <f t="shared" si="1"/>
        <v>3677.81</v>
      </c>
      <c r="E27" s="27">
        <f t="shared" si="1"/>
        <v>3707.93</v>
      </c>
      <c r="F27" s="27">
        <f t="shared" si="1"/>
        <v>7360.98</v>
      </c>
      <c r="G27" s="27">
        <f t="shared" si="1"/>
        <v>8176.19</v>
      </c>
      <c r="H27" s="27">
        <f t="shared" si="1"/>
        <v>6176.63</v>
      </c>
    </row>
    <row r="28" spans="1:10" x14ac:dyDescent="0.7">
      <c r="A28" s="47" t="s">
        <v>18</v>
      </c>
      <c r="B28" s="20" t="s">
        <v>11</v>
      </c>
      <c r="C28" s="28">
        <f t="shared" ref="C28:H28" si="2">SUM(C10:C15)/100</f>
        <v>5435.69</v>
      </c>
      <c r="D28" s="28">
        <f t="shared" si="2"/>
        <v>5744.39</v>
      </c>
      <c r="E28" s="28">
        <f t="shared" si="2"/>
        <v>4780.21</v>
      </c>
      <c r="F28" s="28">
        <f t="shared" si="2"/>
        <v>6658.35</v>
      </c>
      <c r="G28" s="28">
        <f t="shared" si="2"/>
        <v>7224.3</v>
      </c>
      <c r="H28" s="28">
        <f t="shared" si="2"/>
        <v>7605.89</v>
      </c>
    </row>
    <row r="29" spans="1:10" x14ac:dyDescent="0.7">
      <c r="A29" s="47" t="s">
        <v>32</v>
      </c>
      <c r="B29" s="20" t="s">
        <v>11</v>
      </c>
      <c r="C29" s="28">
        <f>C28-C27</f>
        <v>1865.4199999999996</v>
      </c>
      <c r="D29" s="28">
        <f t="shared" ref="D29:H29" si="3">D28-D27</f>
        <v>2066.5800000000004</v>
      </c>
      <c r="E29" s="28">
        <f t="shared" si="3"/>
        <v>1072.2800000000002</v>
      </c>
      <c r="F29" s="28">
        <f t="shared" si="3"/>
        <v>-702.6299999999992</v>
      </c>
      <c r="G29" s="28">
        <f t="shared" si="3"/>
        <v>-951.88999999999942</v>
      </c>
      <c r="H29" s="28">
        <f t="shared" si="3"/>
        <v>1429.2600000000002</v>
      </c>
    </row>
    <row r="30" spans="1:10" x14ac:dyDescent="0.7">
      <c r="A30" s="46" t="s">
        <v>33</v>
      </c>
      <c r="B30" s="20" t="s">
        <v>11</v>
      </c>
      <c r="C30" s="28">
        <f>C19/100</f>
        <v>262.58</v>
      </c>
      <c r="D30" s="28">
        <f t="shared" ref="D30:H30" si="4">D19/100</f>
        <v>290.54000000000002</v>
      </c>
      <c r="E30" s="28">
        <f t="shared" si="4"/>
        <v>257.36</v>
      </c>
      <c r="F30" s="28">
        <f t="shared" si="4"/>
        <v>307.87</v>
      </c>
      <c r="G30" s="28">
        <f t="shared" si="4"/>
        <v>358.76</v>
      </c>
      <c r="H30" s="28">
        <f t="shared" si="4"/>
        <v>409.47</v>
      </c>
    </row>
    <row r="31" spans="1:10" x14ac:dyDescent="0.7">
      <c r="A31" s="47" t="s">
        <v>34</v>
      </c>
      <c r="B31" s="20" t="s">
        <v>11</v>
      </c>
      <c r="C31" s="28">
        <f>C20*C21/100</f>
        <v>35480.536</v>
      </c>
      <c r="D31" s="28">
        <f t="shared" ref="D31:H31" si="5">D20*D21/100</f>
        <v>39328.665000000008</v>
      </c>
      <c r="E31" s="28">
        <f t="shared" si="5"/>
        <v>40046.522000000004</v>
      </c>
      <c r="F31" s="28">
        <f t="shared" si="5"/>
        <v>68027.827999999994</v>
      </c>
      <c r="G31" s="28">
        <f t="shared" si="5"/>
        <v>67805.968999999997</v>
      </c>
      <c r="H31" s="28">
        <f t="shared" si="5"/>
        <v>71404.166999999987</v>
      </c>
    </row>
    <row r="32" spans="1:10" x14ac:dyDescent="0.7">
      <c r="A32" s="48" t="s">
        <v>36</v>
      </c>
      <c r="B32" s="20" t="s">
        <v>11</v>
      </c>
      <c r="C32" s="28">
        <f>SUM(C29,C31)</f>
        <v>37345.955999999998</v>
      </c>
      <c r="D32" s="28">
        <f t="shared" ref="D32:H32" si="6">SUM(D29,D31)</f>
        <v>41395.24500000001</v>
      </c>
      <c r="E32" s="28">
        <f t="shared" si="6"/>
        <v>41118.802000000003</v>
      </c>
      <c r="F32" s="28">
        <f t="shared" si="6"/>
        <v>67325.197999999989</v>
      </c>
      <c r="G32" s="28">
        <f t="shared" si="6"/>
        <v>66854.078999999998</v>
      </c>
      <c r="H32" s="28">
        <f t="shared" si="6"/>
        <v>72833.426999999981</v>
      </c>
    </row>
    <row r="33" spans="1:10" x14ac:dyDescent="0.7">
      <c r="A33" s="49" t="s">
        <v>35</v>
      </c>
      <c r="B33" s="30" t="s">
        <v>11</v>
      </c>
      <c r="C33" s="50">
        <f>C31-C30</f>
        <v>35217.955999999998</v>
      </c>
      <c r="D33" s="50">
        <f t="shared" ref="D33:H33" si="7">D31-D30</f>
        <v>39038.125000000007</v>
      </c>
      <c r="E33" s="50">
        <f t="shared" si="7"/>
        <v>39789.162000000004</v>
      </c>
      <c r="F33" s="50">
        <f t="shared" si="7"/>
        <v>67719.957999999999</v>
      </c>
      <c r="G33" s="50">
        <f t="shared" si="7"/>
        <v>67447.209000000003</v>
      </c>
      <c r="H33" s="50">
        <f t="shared" si="7"/>
        <v>70994.696999999986</v>
      </c>
    </row>
    <row r="34" spans="1:10" x14ac:dyDescent="0.7">
      <c r="A34" s="47" t="s">
        <v>15</v>
      </c>
      <c r="B34" s="20" t="s">
        <v>11</v>
      </c>
      <c r="C34" s="28">
        <f>C18/100</f>
        <v>22905.599999999999</v>
      </c>
      <c r="D34" s="28">
        <f t="shared" ref="D34:H34" si="8">D18/100</f>
        <v>24811.09</v>
      </c>
      <c r="E34" s="28">
        <f t="shared" si="8"/>
        <v>25503.05</v>
      </c>
      <c r="F34" s="28">
        <f t="shared" si="8"/>
        <v>24933.86</v>
      </c>
      <c r="G34" s="28">
        <f t="shared" si="8"/>
        <v>31091.06</v>
      </c>
      <c r="H34" s="28">
        <f t="shared" si="8"/>
        <v>39815.78</v>
      </c>
    </row>
    <row r="35" spans="1:10" x14ac:dyDescent="0.7">
      <c r="A35" s="51" t="s">
        <v>40</v>
      </c>
      <c r="B35" s="21" t="s">
        <v>14</v>
      </c>
      <c r="C35" s="26">
        <f>C32/C34</f>
        <v>1.6304290653813915</v>
      </c>
      <c r="D35" s="26">
        <f t="shared" ref="D35:H35" si="9">D32/D34</f>
        <v>1.6684170264184286</v>
      </c>
      <c r="E35" s="26">
        <f t="shared" si="9"/>
        <v>1.612309194390475</v>
      </c>
      <c r="F35" s="26">
        <f t="shared" si="9"/>
        <v>2.7001514406513869</v>
      </c>
      <c r="G35" s="26">
        <f t="shared" si="9"/>
        <v>2.1502669577685674</v>
      </c>
      <c r="H35" s="26">
        <f t="shared" si="9"/>
        <v>1.8292603334657762</v>
      </c>
    </row>
    <row r="36" spans="1:10" x14ac:dyDescent="0.7">
      <c r="A36" s="22"/>
      <c r="B36" s="23"/>
      <c r="C36" s="23"/>
      <c r="D36" s="23"/>
      <c r="E36" s="23"/>
      <c r="F36" s="23"/>
      <c r="G36" s="23"/>
      <c r="H36" s="23"/>
    </row>
    <row r="37" spans="1:10" x14ac:dyDescent="0.7">
      <c r="A37" s="18" t="s">
        <v>39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7"/>
    <row r="39" spans="1:10" x14ac:dyDescent="0.7"/>
    <row r="40" spans="1:10" x14ac:dyDescent="0.7"/>
    <row r="41" spans="1:10" x14ac:dyDescent="0.7"/>
    <row r="42" spans="1:10" x14ac:dyDescent="0.7"/>
    <row r="43" spans="1:10" x14ac:dyDescent="0.7"/>
    <row r="44" spans="1:10" x14ac:dyDescent="0.7"/>
    <row r="45" spans="1:10" x14ac:dyDescent="0.7"/>
    <row r="46" spans="1:10" x14ac:dyDescent="0.7"/>
    <row r="47" spans="1:10" x14ac:dyDescent="0.7"/>
    <row r="48" spans="1:10" x14ac:dyDescent="0.7"/>
    <row r="49" x14ac:dyDescent="0.7"/>
    <row r="50" x14ac:dyDescent="0.7"/>
    <row r="51" x14ac:dyDescent="0.7"/>
    <row r="52" x14ac:dyDescent="0.7"/>
    <row r="53" x14ac:dyDescent="0.7"/>
    <row r="54" x14ac:dyDescent="0.7"/>
    <row r="55" x14ac:dyDescent="0.7"/>
    <row r="56" x14ac:dyDescent="0.7"/>
    <row r="57" x14ac:dyDescent="0.7"/>
    <row r="58" ht="15" customHeight="1" x14ac:dyDescent="0.7"/>
    <row r="59" ht="15" customHeight="1" x14ac:dyDescent="0.7"/>
    <row r="60" ht="15" customHeight="1" x14ac:dyDescent="0.7"/>
  </sheetData>
  <phoneticPr fontId="7"/>
  <pageMargins left="0.7" right="0.7" top="0.75" bottom="0.75" header="0.3" footer="0.3"/>
  <pageSetup paperSize="9" orientation="portrait" r:id="rId1"/>
  <ignoredErrors>
    <ignoredError sqref="C27:H28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67129933-D380-4374-BD16-4B51C9B73B4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売上高倍率'!C17:H17</xm:f>
              <xm:sqref>I17</xm:sqref>
            </x14:sparkline>
          </x14:sparklines>
        </x14:sparklineGroup>
        <x14:sparklineGroup displayEmptyCellsAs="gap" high="1" low="1" xr2:uid="{27B7468B-6E73-4596-8A88-1953F9FE205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売上高倍率'!C19:H19</xm:f>
              <xm:sqref>I19</xm:sqref>
            </x14:sparkline>
          </x14:sparklines>
        </x14:sparklineGroup>
        <x14:sparklineGroup displayEmptyCellsAs="gap" high="1" low="1" xr2:uid="{F9FB6D5E-44F4-4CAB-9317-81D9E0B975B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売上高倍率'!C21:H21</xm:f>
              <xm:sqref>I21</xm:sqref>
            </x14:sparkline>
          </x14:sparklines>
        </x14:sparklineGroup>
        <x14:sparklineGroup displayEmptyCellsAs="gap" high="1" low="1" xr2:uid="{CD1F6049-B7C6-4B05-B063-5C2B076375D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売上高倍率'!C13:H13</xm:f>
              <xm:sqref>I13</xm:sqref>
            </x14:sparkline>
          </x14:sparklines>
        </x14:sparklineGroup>
        <x14:sparklineGroup displayEmptyCellsAs="gap" high="1" low="1" xr2:uid="{A0A6D68E-FA94-4744-B491-3F1E75021F2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売上高倍率'!C12:H12</xm:f>
              <xm:sqref>I12</xm:sqref>
            </x14:sparkline>
          </x14:sparklines>
        </x14:sparklineGroup>
        <x14:sparklineGroup displayEmptyCellsAs="gap" high="1" low="1" xr2:uid="{2A77BD06-52D4-4BFC-9BBF-26D5A530849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売上高倍率'!C10:H10</xm:f>
              <xm:sqref>I10</xm:sqref>
            </x14:sparkline>
          </x14:sparklines>
        </x14:sparklineGroup>
        <x14:sparklineGroup displayEmptyCellsAs="gap" high="1" low="1" xr2:uid="{8B4BE878-81B9-4AFB-A6CB-66061CDD5F1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売上高倍率'!C11:H11</xm:f>
              <xm:sqref>I11</xm:sqref>
            </x14:sparkline>
          </x14:sparklines>
        </x14:sparklineGroup>
        <x14:sparklineGroup displayEmptyCellsAs="gap" high="1" low="1" xr2:uid="{06AD007F-B5D6-4915-A717-CAF14F6CE3C2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売上高倍率'!C15:H15</xm:f>
              <xm:sqref>I15</xm:sqref>
            </x14:sparkline>
          </x14:sparklines>
        </x14:sparklineGroup>
        <x14:sparklineGroup displayEmptyCellsAs="gap" high="1" low="1" xr2:uid="{50C42770-694F-47EB-81EA-57D58C86BE1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売上高倍率'!C14:H14</xm:f>
              <xm:sqref>I14</xm:sqref>
            </x14:sparkline>
          </x14:sparklines>
        </x14:sparklineGroup>
        <x14:sparklineGroup displayEmptyCellsAs="gap" high="1" low="1" xr2:uid="{8903A391-239C-49C3-ACBE-D60DC38AAE4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売上高倍率'!C16:H16</xm:f>
              <xm:sqref>I16</xm:sqref>
            </x14:sparkline>
          </x14:sparklines>
        </x14:sparklineGroup>
        <x14:sparklineGroup displayEmptyCellsAs="gap" high="1" low="1" xr2:uid="{E587C792-06FA-4E7B-A6BE-30EF97602AB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売上高倍率'!C18:H18</xm:f>
              <xm:sqref>I18</xm:sqref>
            </x14:sparkline>
          </x14:sparklines>
        </x14:sparklineGroup>
        <x14:sparklineGroup displayEmptyCellsAs="gap" high="1" low="1" xr2:uid="{6FFBF55B-F230-4C73-8167-9F63558B0EB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売上高倍率'!C20:H20</xm:f>
              <xm:sqref>I20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EV 売上高倍率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2024-03-08T05:46:57Z</dcterms:modified>
</cp:coreProperties>
</file>