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filterPrivacy="1" defaultThemeVersion="166925"/>
  <xr:revisionPtr revIDLastSave="67" documentId="8_{E3FBC243-04F1-4BC5-874E-16B908EAA714}" xr6:coauthVersionLast="47" xr6:coauthVersionMax="47" xr10:uidLastSave="{508BF7FE-BEC6-4BD4-959B-77DC67E1BD18}"/>
  <bookViews>
    <workbookView xWindow="-110" yWindow="-110" windowWidth="24220" windowHeight="15500" tabRatio="867" xr2:uid="{68E2C076-72C9-4123-A12C-10F250F0AE54}"/>
  </bookViews>
  <sheets>
    <sheet name="単純総合原価計算-平均法" sheetId="6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63" l="1"/>
  <c r="I31" i="63" s="1"/>
  <c r="F27" i="63"/>
  <c r="D45" i="63" s="1"/>
  <c r="C27" i="63"/>
  <c r="I30" i="63"/>
  <c r="F30" i="63"/>
  <c r="C30" i="63"/>
  <c r="C31" i="63" s="1"/>
  <c r="B27" i="63"/>
  <c r="B69" i="63"/>
  <c r="H71" i="63"/>
  <c r="H69" i="63"/>
  <c r="E71" i="63"/>
  <c r="B71" i="63"/>
  <c r="E69" i="63"/>
  <c r="F10" i="63"/>
  <c r="F9" i="63"/>
  <c r="H12" i="63"/>
  <c r="B47" i="63" s="1"/>
  <c r="H11" i="63"/>
  <c r="E25" i="63" s="1"/>
  <c r="E67" i="63" s="1"/>
  <c r="H10" i="63"/>
  <c r="B25" i="63" s="1"/>
  <c r="B67" i="63" s="1"/>
  <c r="B54" i="63"/>
  <c r="B49" i="63"/>
  <c r="F49" i="63"/>
  <c r="D49" i="63"/>
  <c r="F43" i="63"/>
  <c r="D43" i="63"/>
  <c r="D37" i="63"/>
  <c r="B43" i="63"/>
  <c r="B37" i="63"/>
  <c r="F37" i="63"/>
  <c r="F51" i="63"/>
  <c r="H27" i="63"/>
  <c r="F45" i="63"/>
  <c r="E27" i="63"/>
  <c r="D39" i="63"/>
  <c r="C21" i="63"/>
  <c r="B21" i="63"/>
  <c r="C10" i="63"/>
  <c r="C11" i="63"/>
  <c r="C12" i="63"/>
  <c r="C9" i="63"/>
  <c r="H29" i="63" l="1"/>
  <c r="H31" i="63" s="1"/>
  <c r="F31" i="63"/>
  <c r="E29" i="63" s="1"/>
  <c r="E31" i="63" s="1"/>
  <c r="B29" i="63"/>
  <c r="B31" i="63"/>
  <c r="F39" i="63"/>
  <c r="B38" i="63" s="1"/>
  <c r="D51" i="63"/>
  <c r="B50" i="63" s="1"/>
  <c r="D77" i="63"/>
  <c r="H73" i="63"/>
  <c r="E73" i="63"/>
  <c r="D78" i="63"/>
  <c r="B73" i="63"/>
  <c r="H25" i="63"/>
  <c r="H67" i="63" s="1"/>
  <c r="B41" i="63"/>
  <c r="B44" i="63"/>
  <c r="F11" i="63"/>
  <c r="F12" i="63" s="1"/>
  <c r="E60" i="63" l="1"/>
  <c r="I69" i="63" s="1"/>
  <c r="E61" i="63"/>
  <c r="C60" i="63"/>
  <c r="C61" i="63"/>
  <c r="D60" i="63"/>
  <c r="D61" i="63"/>
  <c r="D79" i="63"/>
  <c r="F72" i="63"/>
  <c r="B55" i="63"/>
  <c r="B35" i="63"/>
  <c r="E62" i="63" l="1"/>
  <c r="I72" i="63"/>
  <c r="I73" i="63" s="1"/>
  <c r="I74" i="63" s="1"/>
  <c r="D62" i="63"/>
  <c r="F69" i="63"/>
  <c r="F73" i="63" s="1"/>
  <c r="F74" i="63" s="1"/>
  <c r="C69" i="63"/>
  <c r="F60" i="63"/>
  <c r="C62" i="63"/>
  <c r="F61" i="63"/>
  <c r="C72" i="63"/>
  <c r="G78" i="63" l="1"/>
  <c r="F62" i="63"/>
  <c r="G77" i="63"/>
  <c r="G79" i="63" s="1"/>
  <c r="C73" i="63"/>
  <c r="C74" i="63" s="1"/>
  <c r="G80" i="63" l="1"/>
</calcChain>
</file>

<file path=xl/sharedStrings.xml><?xml version="1.0" encoding="utf-8"?>
<sst xmlns="http://schemas.openxmlformats.org/spreadsheetml/2006/main" count="87" uniqueCount="50">
  <si>
    <t>原価計算</t>
    <rPh sb="0" eb="4">
      <t>ゲンカケイサン</t>
    </rPh>
    <phoneticPr fontId="8"/>
  </si>
  <si>
    <t>単純総合原価計算</t>
    <rPh sb="0" eb="8">
      <t>タンジュンソウゴウゲンカケイサン</t>
    </rPh>
    <phoneticPr fontId="7"/>
  </si>
  <si>
    <t>平均法</t>
    <rPh sb="0" eb="3">
      <t>ヘイキンホウ</t>
    </rPh>
    <phoneticPr fontId="8"/>
  </si>
  <si>
    <t>円</t>
    <rPh sb="0" eb="1">
      <t>エン</t>
    </rPh>
    <phoneticPr fontId="8"/>
  </si>
  <si>
    <t>入力</t>
    <rPh sb="0" eb="2">
      <t>ニュウリョク</t>
    </rPh>
    <phoneticPr fontId="8"/>
  </si>
  <si>
    <t>●数量情報</t>
    <rPh sb="1" eb="5">
      <t>スウリョウジョウホウ</t>
    </rPh>
    <phoneticPr fontId="7"/>
  </si>
  <si>
    <t>期首仕掛品</t>
    <rPh sb="0" eb="2">
      <t>キシュ</t>
    </rPh>
    <rPh sb="2" eb="5">
      <t>シカカリヒン</t>
    </rPh>
    <phoneticPr fontId="7"/>
  </si>
  <si>
    <t>投入量（借方）</t>
    <rPh sb="0" eb="3">
      <t>トウニュウリョウ</t>
    </rPh>
    <rPh sb="4" eb="6">
      <t>カリカタ</t>
    </rPh>
    <phoneticPr fontId="7"/>
  </si>
  <si>
    <t>期末仕掛品進捗度(%)</t>
    <rPh sb="0" eb="5">
      <t>キマツシカカリヒン</t>
    </rPh>
    <rPh sb="5" eb="8">
      <t>シンチョクド</t>
    </rPh>
    <phoneticPr fontId="7"/>
  </si>
  <si>
    <t>当期受入量</t>
    <rPh sb="0" eb="2">
      <t>トウキ</t>
    </rPh>
    <rPh sb="2" eb="4">
      <t>ウケイレ</t>
    </rPh>
    <rPh sb="4" eb="5">
      <t>リョウ</t>
    </rPh>
    <phoneticPr fontId="7"/>
  </si>
  <si>
    <t>産出量（貸方）</t>
    <rPh sb="0" eb="3">
      <t>サンシュツリョウ</t>
    </rPh>
    <rPh sb="4" eb="6">
      <t>カシカタ</t>
    </rPh>
    <phoneticPr fontId="7"/>
  </si>
  <si>
    <t>当期完成量</t>
    <rPh sb="0" eb="2">
      <t>トウキ</t>
    </rPh>
    <rPh sb="2" eb="5">
      <t>カンセイリョウ</t>
    </rPh>
    <phoneticPr fontId="7"/>
  </si>
  <si>
    <t>検算➡</t>
    <rPh sb="0" eb="2">
      <t>ケンザン</t>
    </rPh>
    <phoneticPr fontId="7"/>
  </si>
  <si>
    <t>期末仕掛品</t>
    <rPh sb="0" eb="2">
      <t>キマツ</t>
    </rPh>
    <rPh sb="2" eb="5">
      <t>シカカリヒン</t>
    </rPh>
    <phoneticPr fontId="7"/>
  </si>
  <si>
    <t>計量単位</t>
    <rPh sb="0" eb="4">
      <t>ケイリョウタンイ</t>
    </rPh>
    <phoneticPr fontId="7"/>
  </si>
  <si>
    <t>kg</t>
    <phoneticPr fontId="7"/>
  </si>
  <si>
    <t>●原価情報</t>
    <rPh sb="1" eb="5">
      <t>ゲンカジョウホウ</t>
    </rPh>
    <phoneticPr fontId="7"/>
  </si>
  <si>
    <t>当期製造費用</t>
    <rPh sb="0" eb="6">
      <t>トウキセイゾウヒヨウ</t>
    </rPh>
    <phoneticPr fontId="7"/>
  </si>
  <si>
    <t>金額単位</t>
    <rPh sb="0" eb="2">
      <t>キンガク</t>
    </rPh>
    <rPh sb="2" eb="4">
      <t>タンイ</t>
    </rPh>
    <phoneticPr fontId="7"/>
  </si>
  <si>
    <t>直接材料費</t>
  </si>
  <si>
    <t>円</t>
    <rPh sb="0" eb="1">
      <t>エン</t>
    </rPh>
    <phoneticPr fontId="7"/>
  </si>
  <si>
    <t>直接労務費</t>
  </si>
  <si>
    <t>製造間接費</t>
  </si>
  <si>
    <t>合計</t>
    <rPh sb="0" eb="2">
      <t>ゴウケイ</t>
    </rPh>
    <phoneticPr fontId="7"/>
  </si>
  <si>
    <t>期末仕掛品換算量の計算</t>
    <rPh sb="0" eb="5">
      <t>キマツシカカリヒン</t>
    </rPh>
    <rPh sb="5" eb="8">
      <t>カンザンリョウ</t>
    </rPh>
    <rPh sb="9" eb="11">
      <t>ケイサン</t>
    </rPh>
    <phoneticPr fontId="7"/>
  </si>
  <si>
    <t>期首仕掛品</t>
    <phoneticPr fontId="7"/>
  </si>
  <si>
    <t>当期完成</t>
    <rPh sb="0" eb="4">
      <t>トウキカンセイ</t>
    </rPh>
    <phoneticPr fontId="7"/>
  </si>
  <si>
    <t>当期受入</t>
    <rPh sb="0" eb="2">
      <t>トウキ</t>
    </rPh>
    <rPh sb="2" eb="4">
      <t>ウケイレ</t>
    </rPh>
    <phoneticPr fontId="7"/>
  </si>
  <si>
    <t>完成品換算総量当たりの単位原価</t>
    <rPh sb="0" eb="7">
      <t>カンセイヒンカンザンソウリョウ</t>
    </rPh>
    <rPh sb="7" eb="8">
      <t>ア</t>
    </rPh>
    <rPh sb="11" eb="15">
      <t>タンイゲンカ</t>
    </rPh>
    <phoneticPr fontId="7"/>
  </si>
  <si>
    <t>期首原価</t>
    <rPh sb="0" eb="2">
      <t>キシュ</t>
    </rPh>
    <rPh sb="2" eb="4">
      <t>ゲンカ</t>
    </rPh>
    <phoneticPr fontId="7"/>
  </si>
  <si>
    <t>当期製造費用</t>
    <rPh sb="0" eb="2">
      <t>トウキ</t>
    </rPh>
    <rPh sb="2" eb="4">
      <t>セイゾウ</t>
    </rPh>
    <rPh sb="4" eb="6">
      <t>ヒヨウ</t>
    </rPh>
    <phoneticPr fontId="7"/>
  </si>
  <si>
    <t>+</t>
    <phoneticPr fontId="7"/>
  </si>
  <si>
    <t>完成品数量</t>
    <rPh sb="0" eb="2">
      <t>カンセイ</t>
    </rPh>
    <rPh sb="2" eb="5">
      <t>ヒンスウリョウ</t>
    </rPh>
    <phoneticPr fontId="7"/>
  </si>
  <si>
    <t>期末換算量</t>
    <rPh sb="0" eb="2">
      <t>キマツ</t>
    </rPh>
    <rPh sb="2" eb="5">
      <t>カンザンリョウ</t>
    </rPh>
    <phoneticPr fontId="7"/>
  </si>
  <si>
    <t>[製造単価:合計]</t>
    <rPh sb="1" eb="5">
      <t>セイゾウタンカ</t>
    </rPh>
    <rPh sb="6" eb="8">
      <t>ゴウケイ</t>
    </rPh>
    <phoneticPr fontId="7"/>
  </si>
  <si>
    <t>完成品総合原価と期末仕掛品原価の計算</t>
    <rPh sb="0" eb="3">
      <t>カンセイヒン</t>
    </rPh>
    <rPh sb="3" eb="5">
      <t>ソウゴウ</t>
    </rPh>
    <rPh sb="5" eb="7">
      <t>ゲンカ</t>
    </rPh>
    <rPh sb="8" eb="10">
      <t>キマツ</t>
    </rPh>
    <rPh sb="10" eb="12">
      <t>シカカリ</t>
    </rPh>
    <rPh sb="12" eb="13">
      <t>ヒン</t>
    </rPh>
    <rPh sb="13" eb="15">
      <t>ゲンカ</t>
    </rPh>
    <rPh sb="16" eb="18">
      <t>ケイサン</t>
    </rPh>
    <phoneticPr fontId="7"/>
  </si>
  <si>
    <t>直接材料費</t>
    <rPh sb="0" eb="5">
      <t>チョクセツザイリョウヒ</t>
    </rPh>
    <phoneticPr fontId="7"/>
  </si>
  <si>
    <t>直接労務費</t>
    <rPh sb="0" eb="5">
      <t>チョクセツロウムヒ</t>
    </rPh>
    <phoneticPr fontId="7"/>
  </si>
  <si>
    <t>製造間接費</t>
    <rPh sb="0" eb="5">
      <t>セイゾウカンセツヒ</t>
    </rPh>
    <phoneticPr fontId="7"/>
  </si>
  <si>
    <t>完成品総合原価</t>
    <rPh sb="0" eb="7">
      <t>カンセイヒンソウゴウゲンカ</t>
    </rPh>
    <phoneticPr fontId="7"/>
  </si>
  <si>
    <t>期末仕掛品</t>
    <rPh sb="0" eb="5">
      <t>キマツシカカリヒン</t>
    </rPh>
    <phoneticPr fontId="7"/>
  </si>
  <si>
    <t>計</t>
    <rPh sb="0" eb="1">
      <t>ケイ</t>
    </rPh>
    <phoneticPr fontId="7"/>
  </si>
  <si>
    <t>※原価＝製造単価×それぞれの完成品換算量</t>
    <rPh sb="1" eb="3">
      <t>ゲンカ</t>
    </rPh>
    <rPh sb="4" eb="8">
      <t>セイゾウタンカ</t>
    </rPh>
    <rPh sb="14" eb="17">
      <t>カンセイヒン</t>
    </rPh>
    <rPh sb="17" eb="20">
      <t>カンザンリョウ</t>
    </rPh>
    <phoneticPr fontId="7"/>
  </si>
  <si>
    <t>検算</t>
    <rPh sb="0" eb="2">
      <t>ケンザン</t>
    </rPh>
    <phoneticPr fontId="7"/>
  </si>
  <si>
    <t>仕掛品</t>
    <rPh sb="0" eb="3">
      <t>シカカリヒン</t>
    </rPh>
    <phoneticPr fontId="7"/>
  </si>
  <si>
    <t>期首仕掛品原価</t>
    <rPh sb="0" eb="5">
      <t>キシュシカカリヒン</t>
    </rPh>
    <rPh sb="5" eb="7">
      <t>ゲンカ</t>
    </rPh>
    <phoneticPr fontId="7"/>
  </si>
  <si>
    <t>完成品総合原価</t>
    <rPh sb="0" eb="3">
      <t>カンセイヒン</t>
    </rPh>
    <rPh sb="3" eb="7">
      <t>ソウゴウゲンカ</t>
    </rPh>
    <phoneticPr fontId="7"/>
  </si>
  <si>
    <t>期末仕掛品原価</t>
    <rPh sb="0" eb="2">
      <t>キマツ</t>
    </rPh>
    <rPh sb="2" eb="7">
      <t>シカカリヒンゲンカ</t>
    </rPh>
    <phoneticPr fontId="7"/>
  </si>
  <si>
    <t>投入額合計</t>
    <rPh sb="0" eb="5">
      <t>トウニュウガクゴウケイ</t>
    </rPh>
    <phoneticPr fontId="7"/>
  </si>
  <si>
    <t>産出額合計</t>
    <rPh sb="0" eb="5">
      <t>サンシュツガクゴウケイ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</si>
</sst>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10"/>
      <color theme="8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9" fillId="2" borderId="0" xfId="6" applyFont="1" applyFill="1" applyAlignment="1"/>
    <xf numFmtId="0" fontId="9" fillId="2" borderId="0" xfId="11" applyFont="1" applyFill="1" applyAlignment="1"/>
    <xf numFmtId="0" fontId="9" fillId="2" borderId="0" xfId="11" applyFont="1" applyFill="1">
      <alignment vertical="center"/>
    </xf>
    <xf numFmtId="0" fontId="9" fillId="0" borderId="0" xfId="11" applyFont="1">
      <alignment vertical="center"/>
    </xf>
    <xf numFmtId="0" fontId="9" fillId="0" borderId="2" xfId="11" applyFont="1" applyBorder="1">
      <alignment vertical="center"/>
    </xf>
    <xf numFmtId="0" fontId="10" fillId="2" borderId="0" xfId="11" applyFont="1" applyFill="1">
      <alignment vertical="center"/>
    </xf>
    <xf numFmtId="0" fontId="15" fillId="0" borderId="0" xfId="11" applyFont="1">
      <alignment vertical="center"/>
    </xf>
    <xf numFmtId="40" fontId="13" fillId="0" borderId="0" xfId="12" applyNumberFormat="1" applyFont="1" applyBorder="1">
      <alignment vertical="center"/>
    </xf>
    <xf numFmtId="3" fontId="9" fillId="0" borderId="0" xfId="11" applyNumberFormat="1" applyFont="1">
      <alignment vertical="center"/>
    </xf>
    <xf numFmtId="0" fontId="13" fillId="0" borderId="0" xfId="11" applyFont="1">
      <alignment vertical="center"/>
    </xf>
    <xf numFmtId="38" fontId="11" fillId="3" borderId="6" xfId="1" applyFont="1" applyFill="1" applyBorder="1">
      <alignment vertical="center"/>
    </xf>
    <xf numFmtId="38" fontId="11" fillId="3" borderId="8" xfId="1" applyFont="1" applyFill="1" applyBorder="1">
      <alignment vertical="center"/>
    </xf>
    <xf numFmtId="38" fontId="11" fillId="3" borderId="7" xfId="1" applyFont="1" applyFill="1" applyBorder="1">
      <alignment vertical="center"/>
    </xf>
    <xf numFmtId="0" fontId="11" fillId="3" borderId="5" xfId="11" applyFont="1" applyFill="1" applyBorder="1">
      <alignment vertical="center"/>
    </xf>
    <xf numFmtId="0" fontId="13" fillId="0" borderId="9" xfId="11" applyFont="1" applyBorder="1">
      <alignment vertical="center"/>
    </xf>
    <xf numFmtId="0" fontId="13" fillId="0" borderId="1" xfId="11" applyFont="1" applyBorder="1">
      <alignment vertical="center"/>
    </xf>
    <xf numFmtId="0" fontId="9" fillId="0" borderId="10" xfId="11" applyFont="1" applyBorder="1">
      <alignment vertical="center"/>
    </xf>
    <xf numFmtId="0" fontId="9" fillId="0" borderId="11" xfId="11" applyFont="1" applyBorder="1">
      <alignment vertical="center"/>
    </xf>
    <xf numFmtId="0" fontId="9" fillId="0" borderId="3" xfId="11" applyFont="1" applyBorder="1">
      <alignment vertical="center"/>
    </xf>
    <xf numFmtId="9" fontId="11" fillId="3" borderId="6" xfId="15" applyFont="1" applyFill="1" applyBorder="1">
      <alignment vertical="center"/>
    </xf>
    <xf numFmtId="9" fontId="11" fillId="3" borderId="8" xfId="15" applyFont="1" applyFill="1" applyBorder="1">
      <alignment vertical="center"/>
    </xf>
    <xf numFmtId="9" fontId="11" fillId="3" borderId="7" xfId="15" applyFont="1" applyFill="1" applyBorder="1">
      <alignment vertical="center"/>
    </xf>
    <xf numFmtId="38" fontId="11" fillId="3" borderId="14" xfId="1" applyFont="1" applyFill="1" applyBorder="1">
      <alignment vertical="center"/>
    </xf>
    <xf numFmtId="38" fontId="11" fillId="3" borderId="15" xfId="1" applyFont="1" applyFill="1" applyBorder="1">
      <alignment vertical="center"/>
    </xf>
    <xf numFmtId="38" fontId="11" fillId="3" borderId="16" xfId="1" applyFont="1" applyFill="1" applyBorder="1">
      <alignment vertical="center"/>
    </xf>
    <xf numFmtId="0" fontId="9" fillId="0" borderId="0" xfId="11" applyFont="1" applyAlignment="1">
      <alignment horizontal="right" vertical="center"/>
    </xf>
    <xf numFmtId="38" fontId="9" fillId="0" borderId="17" xfId="11" applyNumberFormat="1" applyFont="1" applyBorder="1">
      <alignment vertical="center"/>
    </xf>
    <xf numFmtId="3" fontId="9" fillId="0" borderId="2" xfId="11" applyNumberFormat="1" applyFont="1" applyBorder="1">
      <alignment vertical="center"/>
    </xf>
    <xf numFmtId="38" fontId="9" fillId="0" borderId="18" xfId="11" applyNumberFormat="1" applyFont="1" applyBorder="1">
      <alignment vertical="center"/>
    </xf>
    <xf numFmtId="38" fontId="9" fillId="0" borderId="2" xfId="11" applyNumberFormat="1" applyFont="1" applyBorder="1">
      <alignment vertical="center"/>
    </xf>
    <xf numFmtId="38" fontId="9" fillId="0" borderId="0" xfId="11" applyNumberFormat="1" applyFont="1">
      <alignment vertical="center"/>
    </xf>
    <xf numFmtId="0" fontId="9" fillId="0" borderId="20" xfId="11" applyFont="1" applyBorder="1">
      <alignment vertical="center"/>
    </xf>
    <xf numFmtId="0" fontId="9" fillId="0" borderId="21" xfId="11" applyFont="1" applyBorder="1">
      <alignment vertical="center"/>
    </xf>
    <xf numFmtId="0" fontId="13" fillId="0" borderId="20" xfId="11" applyFont="1" applyBorder="1">
      <alignment vertical="center"/>
    </xf>
    <xf numFmtId="0" fontId="9" fillId="0" borderId="23" xfId="11" applyFont="1" applyBorder="1">
      <alignment vertical="center"/>
    </xf>
    <xf numFmtId="38" fontId="9" fillId="0" borderId="21" xfId="11" applyNumberFormat="1" applyFont="1" applyBorder="1">
      <alignment vertical="center"/>
    </xf>
    <xf numFmtId="38" fontId="9" fillId="0" borderId="22" xfId="11" applyNumberFormat="1" applyFont="1" applyBorder="1">
      <alignment vertical="center"/>
    </xf>
    <xf numFmtId="38" fontId="9" fillId="0" borderId="24" xfId="11" applyNumberFormat="1" applyFont="1" applyBorder="1">
      <alignment vertical="center"/>
    </xf>
    <xf numFmtId="0" fontId="9" fillId="0" borderId="0" xfId="11" applyFont="1" applyAlignment="1">
      <alignment horizontal="center" vertical="center"/>
    </xf>
    <xf numFmtId="0" fontId="9" fillId="0" borderId="2" xfId="11" applyFont="1" applyBorder="1" applyAlignment="1">
      <alignment horizontal="center" vertical="center"/>
    </xf>
    <xf numFmtId="38" fontId="9" fillId="0" borderId="19" xfId="1" applyFont="1" applyBorder="1">
      <alignment vertical="center"/>
    </xf>
    <xf numFmtId="176" fontId="9" fillId="0" borderId="19" xfId="1" applyNumberFormat="1" applyFont="1" applyBorder="1">
      <alignment vertical="center"/>
    </xf>
    <xf numFmtId="0" fontId="11" fillId="3" borderId="5" xfId="11" applyFont="1" applyFill="1" applyBorder="1" applyAlignment="1">
      <alignment horizontal="right" vertical="center"/>
    </xf>
    <xf numFmtId="176" fontId="9" fillId="0" borderId="19" xfId="11" applyNumberFormat="1" applyFont="1" applyBorder="1">
      <alignment vertical="center"/>
    </xf>
    <xf numFmtId="0" fontId="14" fillId="3" borderId="12" xfId="11" applyFont="1" applyFill="1" applyBorder="1">
      <alignment vertical="center"/>
    </xf>
    <xf numFmtId="0" fontId="14" fillId="3" borderId="3" xfId="11" applyFont="1" applyFill="1" applyBorder="1">
      <alignment vertical="center"/>
    </xf>
    <xf numFmtId="0" fontId="14" fillId="3" borderId="13" xfId="11" applyFont="1" applyFill="1" applyBorder="1">
      <alignment vertical="center"/>
    </xf>
    <xf numFmtId="38" fontId="11" fillId="3" borderId="25" xfId="1" applyFont="1" applyFill="1" applyBorder="1">
      <alignment vertical="center"/>
    </xf>
    <xf numFmtId="38" fontId="11" fillId="3" borderId="4" xfId="1" applyFont="1" applyFill="1" applyBorder="1">
      <alignment vertical="center"/>
    </xf>
    <xf numFmtId="38" fontId="11" fillId="3" borderId="26" xfId="1" applyFont="1" applyFill="1" applyBorder="1">
      <alignment vertical="center"/>
    </xf>
    <xf numFmtId="0" fontId="16" fillId="0" borderId="27" xfId="11" applyFont="1" applyBorder="1">
      <alignment vertical="center"/>
    </xf>
    <xf numFmtId="0" fontId="16" fillId="0" borderId="1" xfId="11" applyFont="1" applyBorder="1">
      <alignment vertical="center"/>
    </xf>
    <xf numFmtId="0" fontId="16" fillId="0" borderId="9" xfId="11" applyFont="1" applyBorder="1">
      <alignment vertical="center"/>
    </xf>
    <xf numFmtId="0" fontId="17" fillId="0" borderId="18" xfId="11" applyFont="1" applyBorder="1">
      <alignment vertical="center"/>
    </xf>
    <xf numFmtId="0" fontId="17" fillId="0" borderId="2" xfId="11" applyFont="1" applyBorder="1">
      <alignment vertical="center"/>
    </xf>
    <xf numFmtId="0" fontId="13" fillId="4" borderId="0" xfId="11" applyFont="1" applyFill="1" applyAlignment="1">
      <alignment horizontal="center" vertical="center"/>
    </xf>
    <xf numFmtId="0" fontId="9" fillId="4" borderId="0" xfId="11" applyFont="1" applyFill="1" applyAlignment="1">
      <alignment horizontal="center" vertical="center"/>
    </xf>
    <xf numFmtId="0" fontId="9" fillId="0" borderId="28" xfId="11" applyFont="1" applyBorder="1">
      <alignment vertical="center"/>
    </xf>
    <xf numFmtId="38" fontId="9" fillId="0" borderId="29" xfId="11" applyNumberFormat="1" applyFont="1" applyBorder="1">
      <alignment vertical="center"/>
    </xf>
    <xf numFmtId="38" fontId="9" fillId="0" borderId="30" xfId="11" applyNumberFormat="1" applyFont="1" applyBorder="1">
      <alignment vertical="center"/>
    </xf>
    <xf numFmtId="9" fontId="9" fillId="0" borderId="0" xfId="15" applyFont="1">
      <alignment vertical="center"/>
    </xf>
    <xf numFmtId="0" fontId="13" fillId="5" borderId="20" xfId="11" applyFont="1" applyFill="1" applyBorder="1">
      <alignment vertical="center"/>
    </xf>
    <xf numFmtId="38" fontId="9" fillId="5" borderId="21" xfId="1" applyFont="1" applyFill="1" applyBorder="1">
      <alignment vertical="center"/>
    </xf>
    <xf numFmtId="0" fontId="9" fillId="6" borderId="20" xfId="11" applyFont="1" applyFill="1" applyBorder="1">
      <alignment vertical="center"/>
    </xf>
    <xf numFmtId="38" fontId="9" fillId="6" borderId="22" xfId="11" applyNumberFormat="1" applyFont="1" applyFill="1" applyBorder="1">
      <alignment vertical="center"/>
    </xf>
    <xf numFmtId="0" fontId="9" fillId="6" borderId="21" xfId="11" applyFont="1" applyFill="1" applyBorder="1">
      <alignment vertical="center"/>
    </xf>
    <xf numFmtId="0" fontId="9" fillId="0" borderId="2" xfId="11" applyFont="1" applyBorder="1" applyAlignment="1">
      <alignment horizontal="center" vertical="center"/>
    </xf>
  </cellXfs>
  <cellStyles count="16">
    <cellStyle name="パーセント" xfId="15" builtinId="5"/>
    <cellStyle name="パーセント 2" xfId="8" xr:uid="{F8812D15-83D0-40B6-9C15-27104B2B4D36}"/>
    <cellStyle name="桁区切り" xfId="1" builtinId="6"/>
    <cellStyle name="桁区切り 2" xfId="3" xr:uid="{D1E94E73-4E06-46D4-91A6-66A927AF8370}"/>
    <cellStyle name="桁区切り 3" xfId="5" xr:uid="{E13F3FA6-95C4-477B-81C5-0CD984E0EF9C}"/>
    <cellStyle name="桁区切り 4" xfId="7" xr:uid="{EFC2A8D0-53E3-4A45-B354-033816E9F2F4}"/>
    <cellStyle name="桁区切り 5" xfId="10" xr:uid="{80B758F7-8503-4657-8841-E666F1F01557}"/>
    <cellStyle name="桁区切り 6" xfId="12" xr:uid="{0F51E197-76B2-4F09-8C1A-CDB7E1D13C33}"/>
    <cellStyle name="桁区切り 7" xfId="14" xr:uid="{7AF1659F-B7DB-40C5-968D-04FDFA340FB6}"/>
    <cellStyle name="標準" xfId="0" builtinId="0"/>
    <cellStyle name="標準 2" xfId="2" xr:uid="{9C8304D8-48D8-410C-B73D-FF8600BF0BA1}"/>
    <cellStyle name="標準 3" xfId="4" xr:uid="{EBE7A63E-8CBC-49F7-BB35-899AC6FE9F7D}"/>
    <cellStyle name="標準 4" xfId="6" xr:uid="{7B6BC943-2725-4719-A1E7-92694ADCE35F}"/>
    <cellStyle name="標準 5" xfId="9" xr:uid="{AA746AEC-1C9D-4E76-B298-A74CF83AEE8C}"/>
    <cellStyle name="標準 6" xfId="11" xr:uid="{950E58ED-A379-4253-A6DA-F6899A4A33D9}"/>
    <cellStyle name="標準 7" xfId="13" xr:uid="{97B10571-7908-40AF-944D-3CB368D96D10}"/>
  </cellStyles>
  <dxfs count="10">
    <dxf>
      <font>
        <b/>
        <i val="0"/>
        <strike val="0"/>
        <color rgb="FFFF0000"/>
      </font>
    </dxf>
    <dxf>
      <font>
        <b/>
        <i val="0"/>
        <color theme="9"/>
      </font>
    </dxf>
    <dxf>
      <font>
        <b/>
        <i val="0"/>
        <strike val="0"/>
        <color rgb="FFFF0000"/>
      </font>
    </dxf>
    <dxf>
      <font>
        <b/>
        <i val="0"/>
        <color theme="9"/>
      </font>
    </dxf>
    <dxf>
      <font>
        <b/>
        <i val="0"/>
        <strike val="0"/>
        <color rgb="FFFF0000"/>
      </font>
    </dxf>
    <dxf>
      <font>
        <b/>
        <i val="0"/>
        <color theme="9"/>
      </font>
    </dxf>
    <dxf>
      <font>
        <b/>
        <i val="0"/>
        <strike val="0"/>
        <color rgb="FFFF0000"/>
      </font>
    </dxf>
    <dxf>
      <font>
        <b/>
        <i val="0"/>
        <color theme="9"/>
      </font>
    </dxf>
    <dxf>
      <font>
        <b/>
        <i val="0"/>
        <strike val="0"/>
        <color rgb="FFFF0000"/>
      </font>
    </dxf>
    <dxf>
      <font>
        <b/>
        <i val="0"/>
        <color theme="9"/>
      </font>
    </dxf>
  </dxfs>
  <tableStyles count="0" defaultTableStyle="TableStyleMedium2" defaultPivotStyle="PivotStyleLight16"/>
  <colors>
    <mruColors>
      <color rgb="FFFFCCFF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F046-02FB-43EB-B24E-243E5B98C6D8}">
  <dimension ref="A1:J85"/>
  <sheetViews>
    <sheetView showGridLines="0" tabSelected="1" workbookViewId="0">
      <selection activeCell="A5" sqref="A5"/>
    </sheetView>
  </sheetViews>
  <sheetFormatPr defaultColWidth="0" defaultRowHeight="15" customHeight="1" zeroHeight="1"/>
  <cols>
    <col min="1" max="9" width="9.625" style="4" customWidth="1"/>
    <col min="10" max="10" width="8.625" style="4" customWidth="1"/>
    <col min="11" max="16384" width="10" style="4" hidden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3"/>
    </row>
    <row r="4" spans="1:10">
      <c r="A4" s="2" t="s">
        <v>3</v>
      </c>
      <c r="B4" s="2"/>
      <c r="C4" s="2"/>
      <c r="D4" s="2"/>
      <c r="E4" s="2"/>
      <c r="F4" s="2"/>
      <c r="G4" s="2"/>
      <c r="H4" s="2"/>
      <c r="I4" s="2"/>
      <c r="J4" s="3"/>
    </row>
    <row r="5" spans="1:10"/>
    <row r="6" spans="1:10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</row>
    <row r="7" spans="1:10">
      <c r="C7" s="9"/>
      <c r="E7" s="9"/>
      <c r="G7" s="9"/>
      <c r="I7" s="9"/>
    </row>
    <row r="8" spans="1:10" ht="15.6" thickBot="1">
      <c r="A8" s="5" t="s">
        <v>5</v>
      </c>
      <c r="C8" s="5"/>
      <c r="E8" s="5"/>
      <c r="F8" s="5"/>
      <c r="H8" s="5"/>
      <c r="I8" s="28"/>
    </row>
    <row r="9" spans="1:10" ht="15.6" thickBot="1">
      <c r="A9" s="10" t="s">
        <v>6</v>
      </c>
      <c r="B9" s="11">
        <v>9000</v>
      </c>
      <c r="C9" s="4" t="str">
        <f>$B$14</f>
        <v>kg</v>
      </c>
      <c r="E9" s="54" t="s">
        <v>7</v>
      </c>
      <c r="F9" s="29">
        <f>SUM(B9:B10)</f>
        <v>50000</v>
      </c>
      <c r="H9" s="4" t="s">
        <v>8</v>
      </c>
      <c r="I9" s="9"/>
    </row>
    <row r="10" spans="1:10">
      <c r="A10" s="16" t="s">
        <v>9</v>
      </c>
      <c r="B10" s="12">
        <v>41000</v>
      </c>
      <c r="C10" s="19" t="str">
        <f>$B$14</f>
        <v>kg</v>
      </c>
      <c r="E10" s="55" t="s">
        <v>10</v>
      </c>
      <c r="F10" s="30">
        <f>SUM(B11:B12)</f>
        <v>50000</v>
      </c>
      <c r="H10" s="51" t="str">
        <f>A18</f>
        <v>直接材料費</v>
      </c>
      <c r="I10" s="20">
        <v>1</v>
      </c>
    </row>
    <row r="11" spans="1:10" ht="15.6" thickBot="1">
      <c r="A11" s="16" t="s">
        <v>11</v>
      </c>
      <c r="B11" s="12">
        <v>30000</v>
      </c>
      <c r="C11" s="19" t="str">
        <f>$B$14</f>
        <v>kg</v>
      </c>
      <c r="E11" s="26" t="s">
        <v>12</v>
      </c>
      <c r="F11" s="38">
        <f>F9-F10</f>
        <v>0</v>
      </c>
      <c r="H11" s="52" t="str">
        <f>A19</f>
        <v>直接労務費</v>
      </c>
      <c r="I11" s="21">
        <v>0.25</v>
      </c>
    </row>
    <row r="12" spans="1:10" ht="15.95" thickTop="1" thickBot="1">
      <c r="A12" s="15" t="s">
        <v>13</v>
      </c>
      <c r="B12" s="13">
        <v>20000</v>
      </c>
      <c r="C12" s="18" t="str">
        <f>$B$14</f>
        <v>kg</v>
      </c>
      <c r="F12" s="26" t="str">
        <f>IF(F11=0,"OK","一致しません!")</f>
        <v>OK</v>
      </c>
      <c r="H12" s="53" t="str">
        <f>A20</f>
        <v>製造間接費</v>
      </c>
      <c r="I12" s="22">
        <v>0.25</v>
      </c>
    </row>
    <row r="13" spans="1:10" ht="5.0999999999999996" customHeight="1" thickBot="1">
      <c r="I13" s="9"/>
    </row>
    <row r="14" spans="1:10" ht="15.6" thickBot="1">
      <c r="A14" s="17" t="s">
        <v>14</v>
      </c>
      <c r="B14" s="14" t="s">
        <v>15</v>
      </c>
      <c r="I14" s="9"/>
    </row>
    <row r="15" spans="1:10">
      <c r="I15" s="9"/>
    </row>
    <row r="16" spans="1:10">
      <c r="A16" s="4" t="s">
        <v>16</v>
      </c>
      <c r="B16" s="5"/>
      <c r="C16" s="5"/>
      <c r="I16" s="9"/>
    </row>
    <row r="17" spans="1:10" ht="15.6" thickBot="1">
      <c r="B17" s="10" t="s">
        <v>6</v>
      </c>
      <c r="C17" s="7" t="s">
        <v>17</v>
      </c>
      <c r="E17" s="4" t="s">
        <v>18</v>
      </c>
      <c r="I17" s="9"/>
    </row>
    <row r="18" spans="1:10" ht="15.6" thickBot="1">
      <c r="A18" s="45" t="s">
        <v>19</v>
      </c>
      <c r="B18" s="48">
        <v>60000</v>
      </c>
      <c r="C18" s="23">
        <v>340000</v>
      </c>
      <c r="E18" s="43" t="s">
        <v>20</v>
      </c>
      <c r="I18" s="9"/>
    </row>
    <row r="19" spans="1:10">
      <c r="A19" s="46" t="s">
        <v>21</v>
      </c>
      <c r="B19" s="49">
        <v>24000</v>
      </c>
      <c r="C19" s="24">
        <v>186000</v>
      </c>
      <c r="D19" s="61"/>
      <c r="I19" s="9"/>
    </row>
    <row r="20" spans="1:10" ht="15.6" thickBot="1">
      <c r="A20" s="47" t="s">
        <v>22</v>
      </c>
      <c r="B20" s="50">
        <v>16000</v>
      </c>
      <c r="C20" s="25">
        <v>124000</v>
      </c>
      <c r="D20" s="61"/>
      <c r="I20" s="9"/>
    </row>
    <row r="21" spans="1:10" ht="15.6" thickBot="1">
      <c r="A21" s="26" t="s">
        <v>23</v>
      </c>
      <c r="B21" s="27">
        <f>SUM(B18:B20)</f>
        <v>100000</v>
      </c>
      <c r="C21" s="27">
        <f>SUM(C18:C20)</f>
        <v>650000</v>
      </c>
      <c r="I21" s="9"/>
    </row>
    <row r="22" spans="1:10" ht="15.6" thickTop="1">
      <c r="I22" s="9"/>
    </row>
    <row r="23" spans="1:10">
      <c r="A23" s="6" t="s">
        <v>24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/>
    <row r="25" spans="1:10">
      <c r="B25" s="67" t="str">
        <f>_xlfn.CONCAT("[",H10,"]")</f>
        <v>[直接材料費]</v>
      </c>
      <c r="C25" s="67"/>
      <c r="E25" s="67" t="str">
        <f>_xlfn.CONCAT("[",H11,"]")</f>
        <v>[直接労務費]</v>
      </c>
      <c r="F25" s="67"/>
      <c r="H25" s="67" t="str">
        <f>_xlfn.CONCAT("[",H12,"]")</f>
        <v>[製造間接費]</v>
      </c>
      <c r="I25" s="67"/>
    </row>
    <row r="26" spans="1:10">
      <c r="B26" s="34" t="s">
        <v>25</v>
      </c>
      <c r="C26" s="64" t="s">
        <v>26</v>
      </c>
      <c r="E26" s="34" t="s">
        <v>25</v>
      </c>
      <c r="F26" s="64" t="s">
        <v>26</v>
      </c>
      <c r="H26" s="34" t="s">
        <v>25</v>
      </c>
      <c r="I26" s="64" t="s">
        <v>26</v>
      </c>
    </row>
    <row r="27" spans="1:10">
      <c r="B27" s="36">
        <f>B9</f>
        <v>9000</v>
      </c>
      <c r="C27" s="65">
        <f>B11</f>
        <v>30000</v>
      </c>
      <c r="E27" s="36">
        <f>B9</f>
        <v>9000</v>
      </c>
      <c r="F27" s="65">
        <f>B11</f>
        <v>30000</v>
      </c>
      <c r="H27" s="36">
        <f>B9</f>
        <v>9000</v>
      </c>
      <c r="I27" s="65">
        <f>B11</f>
        <v>30000</v>
      </c>
    </row>
    <row r="28" spans="1:10">
      <c r="B28" s="32" t="s">
        <v>27</v>
      </c>
      <c r="C28" s="66"/>
      <c r="E28" s="32" t="s">
        <v>27</v>
      </c>
      <c r="F28" s="66"/>
      <c r="H28" s="32" t="s">
        <v>27</v>
      </c>
      <c r="I28" s="66"/>
    </row>
    <row r="29" spans="1:10">
      <c r="B29" s="37">
        <f>C31-B27</f>
        <v>41000</v>
      </c>
      <c r="C29" s="62" t="s">
        <v>13</v>
      </c>
      <c r="E29" s="37">
        <f>F31-E27</f>
        <v>26000</v>
      </c>
      <c r="F29" s="62" t="s">
        <v>13</v>
      </c>
      <c r="H29" s="37">
        <f>I31-H27</f>
        <v>26000</v>
      </c>
      <c r="I29" s="62" t="s">
        <v>13</v>
      </c>
    </row>
    <row r="30" spans="1:10">
      <c r="B30" s="33"/>
      <c r="C30" s="63">
        <f>B12*I10</f>
        <v>20000</v>
      </c>
      <c r="E30" s="33"/>
      <c r="F30" s="63">
        <f>B12*I11</f>
        <v>5000</v>
      </c>
      <c r="H30" s="33"/>
      <c r="I30" s="63">
        <f>B12*I12</f>
        <v>5000</v>
      </c>
    </row>
    <row r="31" spans="1:10" ht="15.6" thickBot="1">
      <c r="B31" s="38">
        <f>SUM(B27,B29)</f>
        <v>50000</v>
      </c>
      <c r="C31" s="38">
        <f>SUM(C27,C30)</f>
        <v>50000</v>
      </c>
      <c r="E31" s="38">
        <f>SUM(E27,E29)</f>
        <v>35000</v>
      </c>
      <c r="F31" s="38">
        <f>SUM(F27,F30)</f>
        <v>35000</v>
      </c>
      <c r="H31" s="38">
        <f>SUM(H27,H29)</f>
        <v>35000</v>
      </c>
      <c r="I31" s="38">
        <f>SUM(I27,I30)</f>
        <v>35000</v>
      </c>
    </row>
    <row r="32" spans="1:10" ht="15.6" thickTop="1"/>
    <row r="33" spans="1:10" ht="15" customHeight="1">
      <c r="A33" s="6" t="s">
        <v>28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/>
    <row r="35" spans="1:10">
      <c r="B35" s="4" t="str">
        <f>_xlfn.CONCAT("[",H10,"]")</f>
        <v>[直接材料費]</v>
      </c>
    </row>
    <row r="36" spans="1:10">
      <c r="D36" s="4" t="s">
        <v>29</v>
      </c>
      <c r="F36" s="4" t="s">
        <v>30</v>
      </c>
    </row>
    <row r="37" spans="1:10">
      <c r="B37" s="4" t="str">
        <f>_xlfn.CONCAT("単価:",E18,"/",B14)</f>
        <v>単価:円/kg</v>
      </c>
      <c r="D37" s="30">
        <f>B18</f>
        <v>60000</v>
      </c>
      <c r="E37" s="40" t="s">
        <v>31</v>
      </c>
      <c r="F37" s="30">
        <f>C18</f>
        <v>340000</v>
      </c>
    </row>
    <row r="38" spans="1:10">
      <c r="B38" s="42">
        <f>(D37+F37)/(D39+F39)</f>
        <v>8</v>
      </c>
      <c r="D38" s="4" t="s">
        <v>32</v>
      </c>
      <c r="E38" s="39"/>
      <c r="F38" s="4" t="s">
        <v>33</v>
      </c>
    </row>
    <row r="39" spans="1:10">
      <c r="D39" s="31">
        <f>C27</f>
        <v>30000</v>
      </c>
      <c r="E39" s="39" t="s">
        <v>31</v>
      </c>
      <c r="F39" s="31">
        <f>C30</f>
        <v>20000</v>
      </c>
    </row>
    <row r="40" spans="1:10"/>
    <row r="41" spans="1:10">
      <c r="B41" s="4" t="str">
        <f>_xlfn.CONCAT("[",H11,"]")</f>
        <v>[直接労務費]</v>
      </c>
    </row>
    <row r="42" spans="1:10">
      <c r="D42" s="4" t="s">
        <v>29</v>
      </c>
      <c r="F42" s="4" t="s">
        <v>30</v>
      </c>
    </row>
    <row r="43" spans="1:10">
      <c r="B43" s="4" t="str">
        <f>_xlfn.CONCAT("単価:",E18,"/",B14)</f>
        <v>単価:円/kg</v>
      </c>
      <c r="D43" s="30">
        <f>B19</f>
        <v>24000</v>
      </c>
      <c r="E43" s="40" t="s">
        <v>31</v>
      </c>
      <c r="F43" s="30">
        <f>C19</f>
        <v>186000</v>
      </c>
    </row>
    <row r="44" spans="1:10">
      <c r="B44" s="42">
        <f>(D43+F43)/(D45+F45)</f>
        <v>6</v>
      </c>
      <c r="D44" s="4" t="s">
        <v>32</v>
      </c>
      <c r="E44" s="39"/>
      <c r="F44" s="4" t="s">
        <v>33</v>
      </c>
      <c r="H44" s="31"/>
    </row>
    <row r="45" spans="1:10">
      <c r="D45" s="31">
        <f>F27</f>
        <v>30000</v>
      </c>
      <c r="E45" s="39" t="s">
        <v>31</v>
      </c>
      <c r="F45" s="31">
        <f>F30</f>
        <v>5000</v>
      </c>
    </row>
    <row r="46" spans="1:10"/>
    <row r="47" spans="1:10">
      <c r="B47" s="4" t="str">
        <f>_xlfn.CONCAT("[",H12,"]")</f>
        <v>[製造間接費]</v>
      </c>
    </row>
    <row r="48" spans="1:10">
      <c r="D48" s="4" t="s">
        <v>29</v>
      </c>
      <c r="F48" s="4" t="s">
        <v>30</v>
      </c>
    </row>
    <row r="49" spans="1:10">
      <c r="B49" s="4" t="str">
        <f>_xlfn.CONCAT("単価:",E18,"/",B14)</f>
        <v>単価:円/kg</v>
      </c>
      <c r="D49" s="30">
        <f>B20</f>
        <v>16000</v>
      </c>
      <c r="E49" s="40" t="s">
        <v>31</v>
      </c>
      <c r="F49" s="30">
        <f>C20</f>
        <v>124000</v>
      </c>
    </row>
    <row r="50" spans="1:10">
      <c r="B50" s="42">
        <f>(D49+F49)/(D51+F51)</f>
        <v>4</v>
      </c>
      <c r="D50" s="4" t="s">
        <v>32</v>
      </c>
      <c r="E50" s="39"/>
      <c r="F50" s="4" t="s">
        <v>33</v>
      </c>
    </row>
    <row r="51" spans="1:10">
      <c r="D51" s="31">
        <f>I27</f>
        <v>30000</v>
      </c>
      <c r="E51" s="39" t="s">
        <v>31</v>
      </c>
      <c r="F51" s="31">
        <f>I30</f>
        <v>5000</v>
      </c>
    </row>
    <row r="52" spans="1:10"/>
    <row r="53" spans="1:10">
      <c r="B53" s="4" t="s">
        <v>34</v>
      </c>
    </row>
    <row r="54" spans="1:10">
      <c r="B54" s="4" t="str">
        <f>_xlfn.CONCAT("単価:",E18,"/",B14)</f>
        <v>単価:円/kg</v>
      </c>
    </row>
    <row r="55" spans="1:10">
      <c r="B55" s="44">
        <f>SUM(B38,B44,B50)</f>
        <v>18</v>
      </c>
    </row>
    <row r="56" spans="1:10"/>
    <row r="57" spans="1:10" ht="15" customHeight="1">
      <c r="A57" s="6" t="s">
        <v>35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/>
    <row r="59" spans="1:10">
      <c r="C59" s="56" t="s">
        <v>36</v>
      </c>
      <c r="D59" s="56" t="s">
        <v>37</v>
      </c>
      <c r="E59" s="56" t="s">
        <v>38</v>
      </c>
      <c r="F59" s="57" t="s">
        <v>23</v>
      </c>
    </row>
    <row r="60" spans="1:10">
      <c r="B60" s="26" t="s">
        <v>39</v>
      </c>
      <c r="C60" s="41">
        <f>B38*D39</f>
        <v>240000</v>
      </c>
      <c r="D60" s="41">
        <f>B44*D45</f>
        <v>180000</v>
      </c>
      <c r="E60" s="41">
        <f>B50*D51</f>
        <v>120000</v>
      </c>
      <c r="F60" s="41">
        <f>SUM(C60:E60)</f>
        <v>540000</v>
      </c>
    </row>
    <row r="61" spans="1:10">
      <c r="B61" s="4" t="s">
        <v>40</v>
      </c>
      <c r="C61" s="41">
        <f>B38*F39</f>
        <v>160000</v>
      </c>
      <c r="D61" s="41">
        <f>B44*F45</f>
        <v>30000</v>
      </c>
      <c r="E61" s="41">
        <f>B50*F51</f>
        <v>20000</v>
      </c>
      <c r="F61" s="41">
        <f>SUM(C61:E61)</f>
        <v>210000</v>
      </c>
    </row>
    <row r="62" spans="1:10">
      <c r="B62" s="26" t="s">
        <v>41</v>
      </c>
      <c r="C62" s="41">
        <f>SUM(C60:C61)</f>
        <v>400000</v>
      </c>
      <c r="D62" s="41">
        <f t="shared" ref="D62:F62" si="0">SUM(D60:D61)</f>
        <v>210000</v>
      </c>
      <c r="E62" s="41">
        <f t="shared" si="0"/>
        <v>140000</v>
      </c>
      <c r="F62" s="41">
        <f t="shared" si="0"/>
        <v>750000</v>
      </c>
    </row>
    <row r="63" spans="1:10">
      <c r="C63" s="7" t="s">
        <v>42</v>
      </c>
    </row>
    <row r="64" spans="1:10">
      <c r="A64" s="7"/>
      <c r="B64" s="8"/>
      <c r="C64" s="8"/>
      <c r="D64" s="8"/>
      <c r="E64" s="8"/>
      <c r="F64" s="8"/>
      <c r="G64" s="8"/>
      <c r="H64" s="8"/>
    </row>
    <row r="65" spans="1:10">
      <c r="A65" s="6" t="s">
        <v>43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/>
    <row r="67" spans="1:10">
      <c r="B67" s="67" t="str">
        <f>B25</f>
        <v>[直接材料費]</v>
      </c>
      <c r="C67" s="67"/>
      <c r="E67" s="67" t="str">
        <f>E25</f>
        <v>[直接労務費]</v>
      </c>
      <c r="F67" s="67"/>
      <c r="H67" s="67" t="str">
        <f>H25</f>
        <v>[製造間接費]</v>
      </c>
      <c r="I67" s="67"/>
    </row>
    <row r="68" spans="1:10">
      <c r="B68" s="34" t="s">
        <v>25</v>
      </c>
      <c r="C68" s="64" t="s">
        <v>26</v>
      </c>
      <c r="E68" s="34" t="s">
        <v>25</v>
      </c>
      <c r="F68" s="64" t="s">
        <v>26</v>
      </c>
      <c r="H68" s="34" t="s">
        <v>25</v>
      </c>
      <c r="I68" s="64" t="s">
        <v>26</v>
      </c>
    </row>
    <row r="69" spans="1:10">
      <c r="B69" s="36">
        <f>B18</f>
        <v>60000</v>
      </c>
      <c r="C69" s="65">
        <f>C60</f>
        <v>240000</v>
      </c>
      <c r="E69" s="36">
        <f>B19</f>
        <v>24000</v>
      </c>
      <c r="F69" s="65">
        <f>D60</f>
        <v>180000</v>
      </c>
      <c r="H69" s="36">
        <f>B20</f>
        <v>16000</v>
      </c>
      <c r="I69" s="65">
        <f>E60</f>
        <v>120000</v>
      </c>
    </row>
    <row r="70" spans="1:10">
      <c r="B70" s="32" t="s">
        <v>27</v>
      </c>
      <c r="C70" s="66"/>
      <c r="E70" s="32" t="s">
        <v>27</v>
      </c>
      <c r="F70" s="66"/>
      <c r="H70" s="32" t="s">
        <v>27</v>
      </c>
      <c r="I70" s="66"/>
    </row>
    <row r="71" spans="1:10">
      <c r="B71" s="37">
        <f>C18</f>
        <v>340000</v>
      </c>
      <c r="C71" s="62" t="s">
        <v>13</v>
      </c>
      <c r="E71" s="37">
        <f>C19</f>
        <v>186000</v>
      </c>
      <c r="F71" s="62" t="s">
        <v>13</v>
      </c>
      <c r="H71" s="37">
        <f>C20</f>
        <v>124000</v>
      </c>
      <c r="I71" s="62" t="s">
        <v>13</v>
      </c>
    </row>
    <row r="72" spans="1:10">
      <c r="B72" s="33"/>
      <c r="C72" s="63">
        <f>C61</f>
        <v>160000</v>
      </c>
      <c r="E72" s="33"/>
      <c r="F72" s="63">
        <f>D61</f>
        <v>30000</v>
      </c>
      <c r="H72" s="33"/>
      <c r="I72" s="63">
        <f>E61</f>
        <v>20000</v>
      </c>
    </row>
    <row r="73" spans="1:10" ht="15.6" thickBot="1">
      <c r="B73" s="38">
        <f>SUM(B69,B71)</f>
        <v>400000</v>
      </c>
      <c r="C73" s="38">
        <f>SUM(C69,C72)</f>
        <v>400000</v>
      </c>
      <c r="E73" s="38">
        <f>SUM(E69,E71)</f>
        <v>210000</v>
      </c>
      <c r="F73" s="38">
        <f>SUM(F69,F72)</f>
        <v>210000</v>
      </c>
      <c r="H73" s="38">
        <f>SUM(H69,H71)</f>
        <v>140000</v>
      </c>
      <c r="I73" s="38">
        <f>SUM(I69,I72)</f>
        <v>140000</v>
      </c>
    </row>
    <row r="74" spans="1:10" ht="15.6" thickTop="1">
      <c r="C74" s="26" t="str">
        <f>IF((B73-C73)=0,"OK","一致しません!")</f>
        <v>OK</v>
      </c>
      <c r="F74" s="26" t="str">
        <f>IF((E73-F73)=0,"OK","一致しません!")</f>
        <v>OK</v>
      </c>
      <c r="I74" s="26" t="str">
        <f>IF((H73-I73)=0,"OK","一致しません!")</f>
        <v>OK</v>
      </c>
    </row>
    <row r="75" spans="1:10"/>
    <row r="76" spans="1:10">
      <c r="B76" s="5"/>
      <c r="C76" s="5"/>
      <c r="D76" s="67" t="s">
        <v>44</v>
      </c>
      <c r="E76" s="67"/>
      <c r="F76" s="5"/>
      <c r="G76" s="5"/>
    </row>
    <row r="77" spans="1:10">
      <c r="B77" s="4" t="s">
        <v>45</v>
      </c>
      <c r="D77" s="31">
        <f>SUM(B69,E69,H69)</f>
        <v>100000</v>
      </c>
      <c r="E77" s="58" t="s">
        <v>46</v>
      </c>
      <c r="G77" s="31">
        <f>SUM(C69,F69,I69)</f>
        <v>540000</v>
      </c>
    </row>
    <row r="78" spans="1:10">
      <c r="B78" s="4" t="s">
        <v>17</v>
      </c>
      <c r="D78" s="59">
        <f>SUM(B71,E71,H71)</f>
        <v>650000</v>
      </c>
      <c r="E78" s="35" t="s">
        <v>47</v>
      </c>
      <c r="G78" s="30">
        <f>SUM(C72,F72,I72)</f>
        <v>210000</v>
      </c>
    </row>
    <row r="79" spans="1:10" ht="15.6" thickBot="1">
      <c r="B79" s="4" t="s">
        <v>48</v>
      </c>
      <c r="D79" s="60">
        <f>SUM(D77:D78)</f>
        <v>750000</v>
      </c>
      <c r="E79" s="35" t="s">
        <v>49</v>
      </c>
      <c r="G79" s="38">
        <f>SUM(G77:G78)</f>
        <v>750000</v>
      </c>
    </row>
    <row r="80" spans="1:10" ht="15.6" thickTop="1">
      <c r="G80" s="26" t="str">
        <f>IF((D79-G79)=0,"OK","一致しません!")</f>
        <v>OK</v>
      </c>
    </row>
    <row r="81"/>
    <row r="82"/>
    <row r="83"/>
    <row r="84"/>
    <row r="85"/>
  </sheetData>
  <mergeCells count="7">
    <mergeCell ref="D76:E76"/>
    <mergeCell ref="B67:C67"/>
    <mergeCell ref="E67:F67"/>
    <mergeCell ref="H67:I67"/>
    <mergeCell ref="B25:C25"/>
    <mergeCell ref="E25:F25"/>
    <mergeCell ref="H25:I25"/>
  </mergeCells>
  <phoneticPr fontId="7"/>
  <conditionalFormatting sqref="C74">
    <cfRule type="containsText" dxfId="9" priority="7" operator="containsText" text="OK">
      <formula>NOT(ISERROR(SEARCH("OK",C74)))</formula>
    </cfRule>
    <cfRule type="notContainsText" dxfId="8" priority="8" operator="notContains" text="OK">
      <formula>ISERROR(SEARCH("OK",C74))</formula>
    </cfRule>
  </conditionalFormatting>
  <conditionalFormatting sqref="F12">
    <cfRule type="containsText" dxfId="7" priority="9" operator="containsText" text="OK">
      <formula>NOT(ISERROR(SEARCH("OK",F12)))</formula>
    </cfRule>
    <cfRule type="notContainsText" dxfId="6" priority="10" operator="notContains" text="OK">
      <formula>ISERROR(SEARCH("OK",F12))</formula>
    </cfRule>
  </conditionalFormatting>
  <conditionalFormatting sqref="F74">
    <cfRule type="containsText" dxfId="5" priority="5" operator="containsText" text="OK">
      <formula>NOT(ISERROR(SEARCH("OK",F74)))</formula>
    </cfRule>
    <cfRule type="notContainsText" dxfId="4" priority="6" operator="notContains" text="OK">
      <formula>ISERROR(SEARCH("OK",F74))</formula>
    </cfRule>
  </conditionalFormatting>
  <conditionalFormatting sqref="G80">
    <cfRule type="containsText" dxfId="3" priority="1" operator="containsText" text="OK">
      <formula>NOT(ISERROR(SEARCH("OK",G80)))</formula>
    </cfRule>
    <cfRule type="notContainsText" dxfId="2" priority="2" operator="notContains" text="OK">
      <formula>ISERROR(SEARCH("OK",G80))</formula>
    </cfRule>
  </conditionalFormatting>
  <conditionalFormatting sqref="I74">
    <cfRule type="containsText" dxfId="1" priority="3" operator="containsText" text="OK">
      <formula>NOT(ISERROR(SEARCH("OK",I74)))</formula>
    </cfRule>
    <cfRule type="notContainsText" dxfId="0" priority="4" operator="notContains" text="OK">
      <formula>ISERROR(SEARCH("OK",I74))</formula>
    </cfRule>
  </conditionalFormatting>
  <pageMargins left="0.7" right="0.7" top="0.75" bottom="0.75" header="0.3" footer="0.3"/>
  <pageSetup paperSize="9" orientation="portrait" r:id="rId1"/>
  <ignoredErrors>
    <ignoredError sqref="F9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小林 友昭</cp:lastModifiedBy>
  <cp:revision/>
  <dcterms:created xsi:type="dcterms:W3CDTF">2021-08-24T03:41:03Z</dcterms:created>
  <dcterms:modified xsi:type="dcterms:W3CDTF">2024-11-05T11:49:53Z</dcterms:modified>
  <cp:category/>
  <cp:contentStatus/>
</cp:coreProperties>
</file>